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695" yWindow="3915" windowWidth="7080" windowHeight="4635" activeTab="3"/>
  </bookViews>
  <sheets>
    <sheet name="チーム名一覧" sheetId="1" r:id="rId1"/>
    <sheet name="組合せ" sheetId="2" r:id="rId2"/>
    <sheet name="対戦チーム" sheetId="3" r:id="rId3"/>
    <sheet name="試合結果" sheetId="4" r:id="rId4"/>
  </sheets>
  <definedNames>
    <definedName name="_xlnm.Print_Area" localSheetId="3">'試合結果'!$B$5:$K$106</definedName>
    <definedName name="_xlnm.Print_Area" localSheetId="1">'組合せ'!$B$1:$Q$49</definedName>
  </definedNames>
  <calcPr fullCalcOnLoad="1"/>
</workbook>
</file>

<file path=xl/sharedStrings.xml><?xml version="1.0" encoding="utf-8"?>
<sst xmlns="http://schemas.openxmlformats.org/spreadsheetml/2006/main" count="315" uniqueCount="187">
  <si>
    <t>あ</t>
  </si>
  <si>
    <t>い</t>
  </si>
  <si>
    <t>う</t>
  </si>
  <si>
    <t>を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</si>
  <si>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</si>
  <si>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</si>
  <si>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</si>
  <si>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</si>
  <si>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</si>
  <si>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</si>
  <si>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</si>
  <si>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</si>
  <si>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</si>
  <si>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</si>
  <si>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</si>
  <si>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</si>
  <si>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</si>
  <si>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</si>
  <si>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</si>
  <si>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</si>
  <si>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</si>
  <si>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</si>
  <si>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</si>
  <si>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</si>
  <si>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</si>
  <si>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</si>
  <si>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</si>
  <si>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</si>
  <si>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</si>
  <si>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</si>
  <si>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</si>
  <si>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</si>
  <si>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</si>
  <si>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</si>
  <si>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</si>
  <si>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</si>
  <si>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</si>
  <si>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</si>
  <si>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</si>
  <si>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</si>
  <si>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</si>
  <si>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</si>
  <si>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</si>
  <si>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</si>
  <si>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</si>
  <si>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</si>
  <si>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</si>
  <si>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</si>
  <si>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</si>
  <si>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</si>
  <si>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</si>
  <si>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</si>
  <si>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</si>
  <si>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</si>
  <si>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</si>
  <si>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</si>
  <si>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</si>
  <si>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</si>
  <si>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</si>
  <si>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ら</t>
  </si>
  <si>
    <t>り</t>
  </si>
  <si>
    <t>る</t>
  </si>
  <si>
    <t>れ</t>
  </si>
  <si>
    <t>ろ</t>
  </si>
  <si>
    <t>わ</t>
  </si>
  <si>
    <t>ん</t>
  </si>
  <si>
    <t>このシートのチーム名は、組合せのシートから、もってきます</t>
  </si>
  <si>
    <t>左チーム</t>
  </si>
  <si>
    <t>右チーム</t>
  </si>
  <si>
    <t>前</t>
  </si>
  <si>
    <t>後</t>
  </si>
  <si>
    <t>*</t>
  </si>
  <si>
    <t>*</t>
  </si>
  <si>
    <t>女子１回戦</t>
  </si>
  <si>
    <t>女子２回戦</t>
  </si>
  <si>
    <t>女子３回戦</t>
  </si>
  <si>
    <t>女子準決勝</t>
  </si>
  <si>
    <t>女子決勝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</si>
  <si>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</si>
  <si>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</si>
  <si>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</si>
  <si>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</si>
  <si>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</si>
  <si>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</si>
  <si>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</si>
  <si>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</si>
  <si>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</si>
  <si>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</si>
  <si>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</si>
  <si>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</si>
  <si>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</si>
  <si>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</si>
  <si>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</si>
  <si>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</si>
  <si>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</si>
  <si>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の</t>
  </si>
  <si>
    <t>は</t>
  </si>
  <si>
    <t>ひ</t>
  </si>
  <si>
    <t>ふ</t>
  </si>
  <si>
    <t>へ</t>
  </si>
  <si>
    <t>ほ</t>
  </si>
  <si>
    <t>ま</t>
  </si>
  <si>
    <t>み</t>
  </si>
  <si>
    <t>む</t>
  </si>
  <si>
    <t>め</t>
  </si>
  <si>
    <t>も</t>
  </si>
  <si>
    <t>や</t>
  </si>
  <si>
    <t>ゆ</t>
  </si>
  <si>
    <t>よ</t>
  </si>
  <si>
    <t>あ</t>
  </si>
  <si>
    <t>い</t>
  </si>
  <si>
    <t>う</t>
  </si>
  <si>
    <t>え</t>
  </si>
  <si>
    <t>お</t>
  </si>
  <si>
    <t>か</t>
  </si>
  <si>
    <t>き</t>
  </si>
  <si>
    <t>審判割り当てのところで使います</t>
  </si>
  <si>
    <t>審判割り当て及びタイムテーブルで使います</t>
  </si>
  <si>
    <t>前半・後半・延長のところの点数だけ入力してください、あとは連動で変化します</t>
  </si>
  <si>
    <t>（　女　子　）</t>
  </si>
  <si>
    <t>３位決定戦</t>
  </si>
  <si>
    <t>わ</t>
  </si>
  <si>
    <t>第５代表決定戦</t>
  </si>
  <si>
    <t>ｃ</t>
  </si>
  <si>
    <t>ａ</t>
  </si>
  <si>
    <t>ｂ</t>
  </si>
  <si>
    <t>神戸星城</t>
  </si>
  <si>
    <t>夙川</t>
  </si>
  <si>
    <t>明石</t>
  </si>
  <si>
    <t>武庫川大附</t>
  </si>
  <si>
    <t>市西宮</t>
  </si>
  <si>
    <t>親和</t>
  </si>
  <si>
    <t>高砂南</t>
  </si>
  <si>
    <t>神戸北</t>
  </si>
  <si>
    <t>須磨</t>
  </si>
  <si>
    <t>神戸科技</t>
  </si>
  <si>
    <t>明石西</t>
  </si>
  <si>
    <t>鳴尾</t>
  </si>
  <si>
    <t>川西北陵</t>
  </si>
  <si>
    <t>葺合</t>
  </si>
  <si>
    <t>県尼崎</t>
  </si>
  <si>
    <t>明石城西</t>
  </si>
  <si>
    <t>県西宮</t>
  </si>
  <si>
    <t>宝塚西</t>
  </si>
  <si>
    <t>明石北</t>
  </si>
  <si>
    <t>明石清水</t>
  </si>
  <si>
    <t>伊丹北</t>
  </si>
  <si>
    <t>兵庫工業</t>
  </si>
  <si>
    <t>加古川北</t>
  </si>
  <si>
    <t>県伊丹</t>
  </si>
  <si>
    <t>甲子園</t>
  </si>
  <si>
    <t>須磨東</t>
  </si>
  <si>
    <t>柏原</t>
  </si>
  <si>
    <t>北須磨</t>
  </si>
  <si>
    <t>園田学園</t>
  </si>
  <si>
    <t>尼崎小田</t>
  </si>
  <si>
    <t>兵庫商業</t>
  </si>
  <si>
    <t>神戸鈴蘭台</t>
  </si>
  <si>
    <t>六甲アイランド</t>
  </si>
  <si>
    <t>神戸商業</t>
  </si>
  <si>
    <t>明石南</t>
  </si>
  <si>
    <t>川西緑台</t>
  </si>
  <si>
    <t>宝塚北</t>
  </si>
  <si>
    <t>市立神港</t>
  </si>
  <si>
    <t>伊川谷北</t>
  </si>
  <si>
    <t>延前</t>
  </si>
  <si>
    <t>延後</t>
  </si>
  <si>
    <t>*</t>
  </si>
  <si>
    <t>女子準々決勝</t>
  </si>
  <si>
    <t>女子第５代表決定戦</t>
  </si>
  <si>
    <t>ａ</t>
  </si>
  <si>
    <t>ｂ</t>
  </si>
  <si>
    <t>前</t>
  </si>
  <si>
    <t>後</t>
  </si>
  <si>
    <t>c</t>
  </si>
  <si>
    <t>順位</t>
  </si>
  <si>
    <t>１位</t>
  </si>
  <si>
    <t>２位</t>
  </si>
  <si>
    <t>３位</t>
  </si>
  <si>
    <t>４位</t>
  </si>
  <si>
    <t>第５代表</t>
  </si>
  <si>
    <t>女子３位決定戦</t>
  </si>
  <si>
    <t>わ</t>
  </si>
  <si>
    <t>武庫川女子大附</t>
  </si>
  <si>
    <t>夙　　　川</t>
  </si>
  <si>
    <t>明　　　石</t>
  </si>
  <si>
    <t>市　西　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</si>
</sst>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4"/>
  <sheetViews>
    <sheetView workbookViewId="0" topLeftCell="A13">
      <selection activeCell="G17" sqref="G17"/>
    </sheetView>
  </sheetViews>
  <sheetFormatPr defaultColWidth="9.00390625" defaultRowHeight="13.5"/>
  <sheetData>
    <row r="2" ht="13.5">
      <c r="B2" t="s">
        <v>66</v>
      </c>
    </row>
    <row r="3" ht="13.5">
      <c r="B3" t="s">
        <v>117</v>
      </c>
    </row>
    <row r="6" spans="2:3" ht="13.5">
      <c r="B6">
        <v>1</v>
      </c>
      <c r="C6" t="str">
        <f>IF(B6&gt;19,INDEX('組合せ'!$Q$4:$Q$44,(B6-19)*2-1,1),INDEX('組合せ'!$C$5:$C$43,B6*2-1,1))&amp;""</f>
        <v>神戸星城</v>
      </c>
    </row>
    <row r="7" spans="2:3" ht="13.5">
      <c r="B7">
        <v>2</v>
      </c>
      <c r="C7" t="str">
        <f>IF(B7&gt;19,INDEX('組合せ'!$Q$4:$Q$44,(B7-19)*2-1,1),INDEX('組合せ'!$C$5:$C$43,B7*2-1,1))&amp;""</f>
        <v>柏原</v>
      </c>
    </row>
    <row r="8" spans="2:3" ht="13.5">
      <c r="B8">
        <v>3</v>
      </c>
      <c r="C8" t="str">
        <f>IF(B8&gt;19,INDEX('組合せ'!$Q$4:$Q$44,(B8-19)*2-1,1),INDEX('組合せ'!$C$5:$C$43,B8*2-1,1))&amp;""</f>
        <v>神戸鈴蘭台</v>
      </c>
    </row>
    <row r="9" spans="2:3" ht="13.5">
      <c r="B9">
        <v>4</v>
      </c>
      <c r="C9" t="str">
        <f>IF(B9&gt;19,INDEX('組合せ'!$Q$4:$Q$44,(B9-19)*2-1,1),INDEX('組合せ'!$C$5:$C$43,B9*2-1,1))&amp;""</f>
        <v>川西緑台</v>
      </c>
    </row>
    <row r="10" spans="2:3" ht="13.5">
      <c r="B10">
        <v>5</v>
      </c>
      <c r="C10" t="str">
        <f>IF(B10&gt;19,INDEX('組合せ'!$Q$4:$Q$44,(B10-19)*2-1,1),INDEX('組合せ'!$C$5:$C$43,B10*2-1,1))&amp;""</f>
        <v>明石城西</v>
      </c>
    </row>
    <row r="11" spans="2:3" ht="13.5">
      <c r="B11">
        <v>6</v>
      </c>
      <c r="C11" t="str">
        <f>IF(B11&gt;19,INDEX('組合せ'!$Q$4:$Q$44,(B11-19)*2-1,1),INDEX('組合せ'!$C$5:$C$43,B11*2-1,1))&amp;""</f>
        <v>須磨東</v>
      </c>
    </row>
    <row r="12" spans="2:3" ht="13.5">
      <c r="B12">
        <v>7</v>
      </c>
      <c r="C12" t="str">
        <f>IF(B12&gt;19,INDEX('組合せ'!$Q$4:$Q$44,(B12-19)*2-1,1),INDEX('組合せ'!$C$5:$C$43,B12*2-1,1))&amp;""</f>
        <v>加古川北</v>
      </c>
    </row>
    <row r="13" spans="2:3" ht="13.5">
      <c r="B13">
        <v>8</v>
      </c>
      <c r="C13" t="str">
        <f>IF(B13&gt;19,INDEX('組合せ'!$Q$4:$Q$44,(B13-19)*2-1,1),INDEX('組合せ'!$C$5:$C$43,B13*2-1,1))&amp;""</f>
        <v>県尼崎</v>
      </c>
    </row>
    <row r="14" spans="2:3" ht="13.5">
      <c r="B14">
        <v>9</v>
      </c>
      <c r="C14" t="str">
        <f>IF(B14&gt;19,INDEX('組合せ'!$Q$4:$Q$44,(B14-19)*2-1,1),INDEX('組合せ'!$C$5:$C$43,B14*2-1,1))&amp;""</f>
        <v>葺合</v>
      </c>
    </row>
    <row r="15" spans="2:3" ht="13.5">
      <c r="B15">
        <v>10</v>
      </c>
      <c r="C15" t="str">
        <f>IF(B15&gt;19,INDEX('組合せ'!$Q$4:$Q$44,(B15-19)*2-1,1),INDEX('組合せ'!$C$5:$C$43,B15*2-1,1))&amp;""</f>
        <v>高砂南</v>
      </c>
    </row>
    <row r="16" spans="2:3" ht="13.5">
      <c r="B16">
        <v>11</v>
      </c>
      <c r="C16" t="str">
        <f>IF(B16&gt;19,INDEX('組合せ'!$Q$4:$Q$44,(B16-19)*2-1,1),INDEX('組合せ'!$C$5:$C$43,B16*2-1,1))&amp;""</f>
        <v>兵庫商業</v>
      </c>
    </row>
    <row r="17" spans="2:3" ht="13.5">
      <c r="B17">
        <v>12</v>
      </c>
      <c r="C17" t="str">
        <f>IF(B17&gt;19,INDEX('組合せ'!$Q$4:$Q$44,(B17-19)*2-1,1),INDEX('組合せ'!$C$5:$C$43,B17*2-1,1))&amp;""</f>
        <v>川西北陵</v>
      </c>
    </row>
    <row r="18" spans="2:3" ht="13.5">
      <c r="B18">
        <v>13</v>
      </c>
      <c r="C18" t="str">
        <f>IF(B18&gt;19,INDEX('組合せ'!$Q$4:$Q$44,(B18-19)*2-1,1),INDEX('組合せ'!$C$5:$C$43,B18*2-1,1))&amp;""</f>
        <v>明石西</v>
      </c>
    </row>
    <row r="19" spans="2:3" ht="13.5">
      <c r="B19">
        <v>14</v>
      </c>
      <c r="C19" t="str">
        <f>IF(B19&gt;19,INDEX('組合せ'!$Q$4:$Q$44,(B19-19)*2-1,1),INDEX('組合せ'!$C$5:$C$43,B19*2-1,1))&amp;""</f>
        <v>伊丹北</v>
      </c>
    </row>
    <row r="20" spans="2:3" ht="13.5">
      <c r="B20">
        <v>15</v>
      </c>
      <c r="C20" t="str">
        <f>IF(B20&gt;19,INDEX('組合せ'!$Q$4:$Q$44,(B20-19)*2-1,1),INDEX('組合せ'!$C$5:$C$43,B20*2-1,1))&amp;""</f>
        <v>兵庫工業</v>
      </c>
    </row>
    <row r="21" spans="2:3" ht="13.5">
      <c r="B21">
        <v>16</v>
      </c>
      <c r="C21" t="str">
        <f>IF(B21&gt;19,INDEX('組合せ'!$Q$4:$Q$44,(B21-19)*2-1,1),INDEX('組合せ'!$C$5:$C$43,B21*2-1,1))&amp;""</f>
        <v>明石南</v>
      </c>
    </row>
    <row r="22" spans="2:3" ht="13.5">
      <c r="B22">
        <v>17</v>
      </c>
      <c r="C22" t="str">
        <f>IF(B22&gt;19,INDEX('組合せ'!$Q$4:$Q$44,(B22-19)*2-1,1),INDEX('組合せ'!$C$5:$C$43,B22*2-1,1))&amp;""</f>
        <v>県伊丹</v>
      </c>
    </row>
    <row r="23" spans="2:3" ht="13.5">
      <c r="B23">
        <v>18</v>
      </c>
      <c r="C23" t="str">
        <f>IF(B23&gt;19,INDEX('組合せ'!$Q$4:$Q$44,(B23-19)*2-1,1),INDEX('組合せ'!$C$5:$C$43,B23*2-1,1))&amp;""</f>
        <v>宝塚西</v>
      </c>
    </row>
    <row r="24" spans="2:3" ht="13.5">
      <c r="B24">
        <v>19</v>
      </c>
      <c r="C24" t="str">
        <f>IF(B24&gt;19,INDEX('組合せ'!$Q$4:$Q$44,(B24-19)*2-1,1),INDEX('組合せ'!$C$5:$C$43,B24*2-1,1))&amp;""</f>
        <v>武庫川大附</v>
      </c>
    </row>
    <row r="25" spans="2:3" ht="13.5">
      <c r="B25">
        <v>20</v>
      </c>
      <c r="C25" t="str">
        <f>IF(B25&gt;19,INDEX('組合せ'!$Q$4:$Q$44,(B25-19)*2-1,1),INDEX('組合せ'!$C$5:$C$43,B25*2-1,1))&amp;""</f>
        <v>明石</v>
      </c>
    </row>
    <row r="26" spans="2:3" ht="13.5">
      <c r="B26">
        <v>21</v>
      </c>
      <c r="C26" t="str">
        <f>IF(B26&gt;19,INDEX('組合せ'!$Q$4:$Q$44,(B26-19)*2-1,1),INDEX('組合せ'!$C$5:$C$43,B26*2-1,1))&amp;""</f>
        <v>神戸商業</v>
      </c>
    </row>
    <row r="27" spans="2:3" ht="13.5">
      <c r="B27">
        <v>22</v>
      </c>
      <c r="C27" t="str">
        <f>IF(B27&gt;19,INDEX('組合せ'!$Q$4:$Q$44,(B27-19)*2-1,1),INDEX('組合せ'!$C$5:$C$43,B27*2-1,1))&amp;""</f>
        <v>伊川谷北</v>
      </c>
    </row>
    <row r="28" spans="2:3" ht="13.5">
      <c r="B28">
        <v>23</v>
      </c>
      <c r="C28" t="str">
        <f>IF(B28&gt;19,INDEX('組合せ'!$Q$4:$Q$44,(B28-19)*2-1,1),INDEX('組合せ'!$C$5:$C$43,B28*2-1,1))&amp;""</f>
        <v>神戸北</v>
      </c>
    </row>
    <row r="29" spans="2:3" ht="13.5">
      <c r="B29">
        <v>24</v>
      </c>
      <c r="C29" t="str">
        <f>IF(B29&gt;19,INDEX('組合せ'!$Q$4:$Q$44,(B29-19)*2-1,1),INDEX('組合せ'!$C$5:$C$43,B29*2-1,1))&amp;""</f>
        <v>須磨</v>
      </c>
    </row>
    <row r="30" spans="2:3" ht="13.5">
      <c r="B30">
        <v>25</v>
      </c>
      <c r="C30" t="str">
        <f>IF(B30&gt;19,INDEX('組合せ'!$Q$4:$Q$44,(B30-19)*2-1,1),INDEX('組合せ'!$C$5:$C$43,B30*2-1,1))&amp;""</f>
        <v>市立神港</v>
      </c>
    </row>
    <row r="31" spans="2:3" ht="13.5">
      <c r="B31">
        <v>26</v>
      </c>
      <c r="C31" t="str">
        <f>IF(B31&gt;19,INDEX('組合せ'!$Q$4:$Q$44,(B31-19)*2-1,1),INDEX('組合せ'!$C$5:$C$43,B31*2-1,1))&amp;""</f>
        <v>北須磨</v>
      </c>
    </row>
    <row r="32" spans="2:3" ht="13.5">
      <c r="B32">
        <v>27</v>
      </c>
      <c r="C32" t="str">
        <f>IF(B32&gt;19,INDEX('組合せ'!$Q$4:$Q$44,(B32-19)*2-1,1),INDEX('組合せ'!$C$5:$C$43,B32*2-1,1))&amp;""</f>
        <v>県西宮</v>
      </c>
    </row>
    <row r="33" spans="2:3" ht="13.5">
      <c r="B33">
        <v>28</v>
      </c>
      <c r="C33" t="str">
        <f>IF(B33&gt;19,INDEX('組合せ'!$Q$4:$Q$44,(B33-19)*2-1,1),INDEX('組合せ'!$C$5:$C$43,B33*2-1,1))&amp;""</f>
        <v>明石清水</v>
      </c>
    </row>
    <row r="34" spans="2:3" ht="13.5">
      <c r="B34">
        <v>29</v>
      </c>
      <c r="C34" t="str">
        <f>IF(B34&gt;19,INDEX('組合せ'!$Q$4:$Q$44,(B34-19)*2-1,1),INDEX('組合せ'!$C$5:$C$43,B34*2-1,1))&amp;""</f>
        <v>市西宮</v>
      </c>
    </row>
    <row r="35" spans="2:3" ht="13.5">
      <c r="B35">
        <v>30</v>
      </c>
      <c r="C35" t="str">
        <f>IF(B35&gt;19,INDEX('組合せ'!$Q$4:$Q$44,(B35-19)*2-1,1),INDEX('組合せ'!$C$5:$C$43,B35*2-1,1))&amp;""</f>
        <v>親和</v>
      </c>
    </row>
    <row r="36" spans="2:3" ht="13.5">
      <c r="B36">
        <v>31</v>
      </c>
      <c r="C36" t="str">
        <f>IF(B36&gt;19,INDEX('組合せ'!$Q$4:$Q$44,(B36-19)*2-1,1),INDEX('組合せ'!$C$5:$C$43,B36*2-1,1))&amp;""</f>
        <v>甲子園</v>
      </c>
    </row>
    <row r="37" spans="2:3" ht="13.5">
      <c r="B37">
        <v>32</v>
      </c>
      <c r="C37" t="str">
        <f>IF(B37&gt;19,INDEX('組合せ'!$Q$4:$Q$44,(B37-19)*2-1,1),INDEX('組合せ'!$C$5:$C$43,B37*2-1,1))&amp;""</f>
        <v>尼崎小田</v>
      </c>
    </row>
    <row r="38" spans="2:3" ht="13.5">
      <c r="B38">
        <v>33</v>
      </c>
      <c r="C38" t="str">
        <f>IF(B38&gt;19,INDEX('組合せ'!$Q$4:$Q$44,(B38-19)*2-1,1),INDEX('組合せ'!$C$5:$C$43,B38*2-1,1))&amp;""</f>
        <v>明石北</v>
      </c>
    </row>
    <row r="39" spans="2:3" ht="13.5">
      <c r="B39">
        <v>34</v>
      </c>
      <c r="C39" t="str">
        <f>IF(B39&gt;19,INDEX('組合せ'!$Q$4:$Q$44,(B39-19)*2-1,1),INDEX('組合せ'!$C$5:$C$43,B39*2-1,1))&amp;""</f>
        <v>神戸科技</v>
      </c>
    </row>
    <row r="40" spans="2:3" ht="13.5">
      <c r="B40">
        <v>35</v>
      </c>
      <c r="C40" t="str">
        <f>IF(B40&gt;19,INDEX('組合せ'!$Q$4:$Q$44,(B40-19)*2-1,1),INDEX('組合せ'!$C$5:$C$43,B40*2-1,1))&amp;""</f>
        <v>六甲アイランド</v>
      </c>
    </row>
    <row r="41" spans="2:3" ht="13.5">
      <c r="B41">
        <v>36</v>
      </c>
      <c r="C41" t="str">
        <f>IF(B41&gt;19,INDEX('組合せ'!$Q$4:$Q$44,(B41-19)*2-1,1),INDEX('組合せ'!$C$5:$C$43,B41*2-1,1))&amp;""</f>
        <v>鳴尾</v>
      </c>
    </row>
    <row r="42" spans="2:3" ht="13.5">
      <c r="B42">
        <v>37</v>
      </c>
      <c r="C42" t="str">
        <f>IF(B42&gt;19,INDEX('組合せ'!$Q$4:$Q$44,(B42-19)*2-1,1),INDEX('組合せ'!$C$5:$C$43,B42*2-1,1))&amp;""</f>
        <v>宝塚北</v>
      </c>
    </row>
    <row r="43" spans="2:3" ht="13.5">
      <c r="B43">
        <v>38</v>
      </c>
      <c r="C43" t="str">
        <f>IF(B43&gt;19,INDEX('組合せ'!$Q$4:$Q$44,(B43-19)*2-1,1),INDEX('組合せ'!$C$5:$C$43,B43*2-1,1))&amp;""</f>
        <v>園田学園</v>
      </c>
    </row>
    <row r="44" spans="2:3" ht="13.5">
      <c r="B44">
        <v>39</v>
      </c>
      <c r="C44" t="str">
        <f>IF(B44&gt;19,INDEX('組合せ'!$Q$4:$Q$44,(B44-19)*2-1,1),INDEX('組合せ'!$C$5:$C$43,B44*2-1,1))&amp;""</f>
        <v>夙川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9"/>
  <sheetViews>
    <sheetView showGridLines="0" workbookViewId="0" topLeftCell="C24">
      <selection activeCell="U22" sqref="U22"/>
    </sheetView>
  </sheetViews>
  <sheetFormatPr defaultColWidth="9.00390625" defaultRowHeight="18.75" customHeight="1"/>
  <cols>
    <col min="1" max="1" width="9.00390625" style="2" customWidth="1"/>
    <col min="2" max="2" width="5.375" style="2" bestFit="1" customWidth="1"/>
    <col min="3" max="3" width="16.25390625" style="13" customWidth="1"/>
    <col min="4" max="15" width="3.75390625" style="2" customWidth="1"/>
    <col min="16" max="16" width="5.375" style="2" bestFit="1" customWidth="1"/>
    <col min="17" max="17" width="16.25390625" style="13" customWidth="1"/>
    <col min="18" max="16384" width="9.00390625" style="2" customWidth="1"/>
  </cols>
  <sheetData>
    <row r="1" spans="6:13" ht="9.75" customHeight="1">
      <c r="F1" s="44" t="s">
        <v>119</v>
      </c>
      <c r="G1" s="44"/>
      <c r="H1" s="44"/>
      <c r="I1" s="44"/>
      <c r="J1" s="44"/>
      <c r="K1" s="44"/>
      <c r="L1" s="44"/>
      <c r="M1" s="44"/>
    </row>
    <row r="2" spans="6:13" ht="9.75" customHeight="1">
      <c r="F2" s="44"/>
      <c r="G2" s="44"/>
      <c r="H2" s="44"/>
      <c r="I2" s="44"/>
      <c r="J2" s="44"/>
      <c r="K2" s="44"/>
      <c r="L2" s="44"/>
      <c r="M2" s="44"/>
    </row>
    <row r="4" spans="16:17" ht="18.75" customHeight="1">
      <c r="P4" s="45">
        <v>20</v>
      </c>
      <c r="Q4" s="37" t="s">
        <v>128</v>
      </c>
    </row>
    <row r="5" spans="2:17" ht="18.75" customHeight="1">
      <c r="B5" s="45">
        <v>1</v>
      </c>
      <c r="C5" s="37" t="s">
        <v>126</v>
      </c>
      <c r="N5" s="35" t="s">
        <v>36</v>
      </c>
      <c r="O5" s="5"/>
      <c r="P5" s="45"/>
      <c r="Q5" s="37"/>
    </row>
    <row r="6" spans="2:17" ht="18.75" customHeight="1">
      <c r="B6" s="45"/>
      <c r="C6" s="37"/>
      <c r="D6" s="5"/>
      <c r="E6" s="33" t="s">
        <v>28</v>
      </c>
      <c r="M6" s="12"/>
      <c r="N6" s="47"/>
      <c r="P6" s="45">
        <v>21</v>
      </c>
      <c r="Q6" s="37" t="s">
        <v>159</v>
      </c>
    </row>
    <row r="7" spans="2:17" ht="18.75" customHeight="1">
      <c r="B7" s="45">
        <v>2</v>
      </c>
      <c r="C7" s="37" t="s">
        <v>152</v>
      </c>
      <c r="E7" s="42"/>
      <c r="F7" s="3"/>
      <c r="M7" s="8"/>
      <c r="N7" s="11"/>
      <c r="O7" s="35" t="s">
        <v>24</v>
      </c>
      <c r="P7" s="45"/>
      <c r="Q7" s="37"/>
    </row>
    <row r="8" spans="2:17" ht="18.75" customHeight="1">
      <c r="B8" s="45"/>
      <c r="C8" s="37"/>
      <c r="D8" s="33" t="s">
        <v>0</v>
      </c>
      <c r="E8" s="4"/>
      <c r="F8" s="6"/>
      <c r="M8" s="8"/>
      <c r="O8" s="36"/>
      <c r="P8" s="45">
        <v>22</v>
      </c>
      <c r="Q8" s="37" t="s">
        <v>164</v>
      </c>
    </row>
    <row r="9" spans="2:17" ht="18.75" customHeight="1">
      <c r="B9" s="45">
        <v>3</v>
      </c>
      <c r="C9" s="37" t="s">
        <v>157</v>
      </c>
      <c r="D9" s="41"/>
      <c r="F9" s="6"/>
      <c r="M9" s="43" t="s">
        <v>48</v>
      </c>
      <c r="P9" s="45"/>
      <c r="Q9" s="37"/>
    </row>
    <row r="10" spans="2:17" ht="18.75" customHeight="1">
      <c r="B10" s="45"/>
      <c r="C10" s="37"/>
      <c r="F10" s="40" t="s">
        <v>44</v>
      </c>
      <c r="L10" s="12"/>
      <c r="M10" s="43"/>
      <c r="P10" s="45">
        <v>23</v>
      </c>
      <c r="Q10" s="37" t="s">
        <v>133</v>
      </c>
    </row>
    <row r="11" spans="2:17" ht="18.75" customHeight="1">
      <c r="B11" s="45">
        <v>4</v>
      </c>
      <c r="C11" s="37" t="s">
        <v>161</v>
      </c>
      <c r="F11" s="40"/>
      <c r="G11" s="3"/>
      <c r="L11" s="8"/>
      <c r="M11" s="11"/>
      <c r="N11" s="35" t="s">
        <v>37</v>
      </c>
      <c r="O11" s="5"/>
      <c r="P11" s="45"/>
      <c r="Q11" s="37"/>
    </row>
    <row r="12" spans="2:17" ht="18.75" customHeight="1">
      <c r="B12" s="45"/>
      <c r="C12" s="37"/>
      <c r="D12" s="5"/>
      <c r="E12" s="33" t="s">
        <v>29</v>
      </c>
      <c r="F12" s="4"/>
      <c r="G12" s="6"/>
      <c r="L12" s="8"/>
      <c r="N12" s="46"/>
      <c r="O12" s="7"/>
      <c r="P12" s="45">
        <v>24</v>
      </c>
      <c r="Q12" s="37" t="s">
        <v>134</v>
      </c>
    </row>
    <row r="13" spans="2:17" ht="18.75" customHeight="1">
      <c r="B13" s="45">
        <v>5</v>
      </c>
      <c r="C13" s="37" t="s">
        <v>141</v>
      </c>
      <c r="D13" s="7"/>
      <c r="E13" s="41"/>
      <c r="G13" s="6"/>
      <c r="L13" s="43" t="s">
        <v>54</v>
      </c>
      <c r="P13" s="45"/>
      <c r="Q13" s="37"/>
    </row>
    <row r="14" spans="2:17" ht="18.75" customHeight="1">
      <c r="B14" s="45"/>
      <c r="C14" s="37"/>
      <c r="G14" s="40" t="s">
        <v>52</v>
      </c>
      <c r="K14" s="12"/>
      <c r="L14" s="43"/>
      <c r="P14" s="45">
        <v>25</v>
      </c>
      <c r="Q14" s="37" t="s">
        <v>163</v>
      </c>
    </row>
    <row r="15" spans="2:17" ht="18.75" customHeight="1">
      <c r="B15" s="45">
        <v>6</v>
      </c>
      <c r="C15" s="37" t="s">
        <v>151</v>
      </c>
      <c r="G15" s="40"/>
      <c r="H15" s="3"/>
      <c r="K15" s="8"/>
      <c r="L15" s="8"/>
      <c r="N15" s="35" t="s">
        <v>38</v>
      </c>
      <c r="O15" s="5"/>
      <c r="P15" s="45"/>
      <c r="Q15" s="37"/>
    </row>
    <row r="16" spans="2:17" ht="18.75" customHeight="1">
      <c r="B16" s="45"/>
      <c r="C16" s="37"/>
      <c r="D16" s="5"/>
      <c r="E16" s="33" t="s">
        <v>30</v>
      </c>
      <c r="G16" s="6"/>
      <c r="H16" s="6"/>
      <c r="K16" s="8"/>
      <c r="L16" s="8"/>
      <c r="M16" s="12"/>
      <c r="N16" s="46"/>
      <c r="O16" s="7"/>
      <c r="P16" s="45">
        <v>26</v>
      </c>
      <c r="Q16" s="37" t="s">
        <v>153</v>
      </c>
    </row>
    <row r="17" spans="2:17" ht="18.75" customHeight="1">
      <c r="B17" s="45">
        <v>7</v>
      </c>
      <c r="C17" s="37" t="s">
        <v>148</v>
      </c>
      <c r="D17" s="7"/>
      <c r="E17" s="41"/>
      <c r="F17" s="3"/>
      <c r="G17" s="6"/>
      <c r="H17" s="6"/>
      <c r="K17" s="8"/>
      <c r="L17" s="11"/>
      <c r="M17" s="43" t="s">
        <v>49</v>
      </c>
      <c r="P17" s="45"/>
      <c r="Q17" s="37"/>
    </row>
    <row r="18" spans="2:17" ht="18.75" customHeight="1">
      <c r="B18" s="45"/>
      <c r="C18" s="37"/>
      <c r="F18" s="40" t="s">
        <v>45</v>
      </c>
      <c r="G18" s="4"/>
      <c r="H18" s="6"/>
      <c r="K18" s="8"/>
      <c r="M18" s="43"/>
      <c r="P18" s="45">
        <v>27</v>
      </c>
      <c r="Q18" s="37" t="s">
        <v>142</v>
      </c>
    </row>
    <row r="19" spans="2:17" ht="18.75" customHeight="1">
      <c r="B19" s="45">
        <v>8</v>
      </c>
      <c r="C19" s="37" t="s">
        <v>140</v>
      </c>
      <c r="F19" s="40"/>
      <c r="H19" s="6"/>
      <c r="K19" s="8"/>
      <c r="M19" s="8"/>
      <c r="O19" s="35" t="s">
        <v>25</v>
      </c>
      <c r="P19" s="45"/>
      <c r="Q19" s="37"/>
    </row>
    <row r="20" spans="2:17" ht="18.75" customHeight="1">
      <c r="B20" s="45"/>
      <c r="C20" s="37"/>
      <c r="D20" s="5"/>
      <c r="E20" s="33" t="s">
        <v>31</v>
      </c>
      <c r="F20" s="4"/>
      <c r="H20" s="6"/>
      <c r="K20" s="8"/>
      <c r="M20" s="8"/>
      <c r="N20" s="12"/>
      <c r="O20" s="36"/>
      <c r="P20" s="45">
        <v>28</v>
      </c>
      <c r="Q20" s="37" t="s">
        <v>145</v>
      </c>
    </row>
    <row r="21" spans="2:17" ht="18.75" customHeight="1">
      <c r="B21" s="45">
        <v>9</v>
      </c>
      <c r="C21" s="37" t="s">
        <v>139</v>
      </c>
      <c r="D21" s="7"/>
      <c r="E21" s="41"/>
      <c r="H21" s="6"/>
      <c r="K21" s="8"/>
      <c r="M21" s="11"/>
      <c r="N21" s="43" t="s">
        <v>39</v>
      </c>
      <c r="P21" s="45"/>
      <c r="Q21" s="37"/>
    </row>
    <row r="22" spans="2:17" ht="18.75" customHeight="1">
      <c r="B22" s="45"/>
      <c r="C22" s="37"/>
      <c r="H22" s="6"/>
      <c r="I22" s="9"/>
      <c r="J22" s="8"/>
      <c r="K22" s="8"/>
      <c r="N22" s="46"/>
      <c r="O22" s="7"/>
      <c r="P22" s="45">
        <v>29</v>
      </c>
      <c r="Q22" s="37" t="s">
        <v>130</v>
      </c>
    </row>
    <row r="23" spans="2:17" ht="18.75" customHeight="1">
      <c r="B23" s="45">
        <v>10</v>
      </c>
      <c r="C23" s="37" t="s">
        <v>132</v>
      </c>
      <c r="H23" s="40" t="s">
        <v>56</v>
      </c>
      <c r="I23" s="10"/>
      <c r="J23" s="11"/>
      <c r="K23" s="43" t="s">
        <v>57</v>
      </c>
      <c r="P23" s="45"/>
      <c r="Q23" s="37"/>
    </row>
    <row r="24" spans="2:17" ht="18.75" customHeight="1">
      <c r="B24" s="45"/>
      <c r="C24" s="37"/>
      <c r="D24" s="5"/>
      <c r="E24" s="33" t="s">
        <v>32</v>
      </c>
      <c r="H24" s="40"/>
      <c r="I24" s="43" t="s">
        <v>58</v>
      </c>
      <c r="J24" s="45" t="e">
        <v>#N/A</v>
      </c>
      <c r="K24" s="43"/>
      <c r="P24" s="45">
        <v>30</v>
      </c>
      <c r="Q24" s="37" t="s">
        <v>131</v>
      </c>
    </row>
    <row r="25" spans="2:17" ht="18.75" customHeight="1">
      <c r="B25" s="45">
        <v>11</v>
      </c>
      <c r="C25" s="37" t="s">
        <v>156</v>
      </c>
      <c r="E25" s="42"/>
      <c r="F25" s="3"/>
      <c r="H25" s="6"/>
      <c r="I25" s="43"/>
      <c r="J25" s="45"/>
      <c r="K25" s="8"/>
      <c r="N25" s="35" t="s">
        <v>40</v>
      </c>
      <c r="O25" s="5"/>
      <c r="P25" s="45"/>
      <c r="Q25" s="37"/>
    </row>
    <row r="26" spans="2:17" ht="18.75" customHeight="1">
      <c r="B26" s="45"/>
      <c r="C26" s="37"/>
      <c r="D26" s="33" t="s">
        <v>1</v>
      </c>
      <c r="E26" s="4"/>
      <c r="F26" s="6"/>
      <c r="H26" s="6"/>
      <c r="K26" s="8"/>
      <c r="M26" s="12"/>
      <c r="N26" s="47"/>
      <c r="P26" s="45">
        <v>31</v>
      </c>
      <c r="Q26" s="37" t="s">
        <v>150</v>
      </c>
    </row>
    <row r="27" spans="2:17" ht="18.75" customHeight="1">
      <c r="B27" s="45">
        <v>12</v>
      </c>
      <c r="C27" s="37" t="s">
        <v>138</v>
      </c>
      <c r="D27" s="41"/>
      <c r="F27" s="6"/>
      <c r="H27" s="6"/>
      <c r="K27" s="8"/>
      <c r="M27" s="8"/>
      <c r="N27" s="11"/>
      <c r="O27" s="35" t="s">
        <v>26</v>
      </c>
      <c r="P27" s="45"/>
      <c r="Q27" s="37"/>
    </row>
    <row r="28" spans="2:17" ht="18.75" customHeight="1">
      <c r="B28" s="45"/>
      <c r="C28" s="37"/>
      <c r="F28" s="40" t="s">
        <v>46</v>
      </c>
      <c r="H28" s="6"/>
      <c r="K28" s="8"/>
      <c r="M28" s="8"/>
      <c r="O28" s="36"/>
      <c r="P28" s="45">
        <v>32</v>
      </c>
      <c r="Q28" s="37" t="s">
        <v>155</v>
      </c>
    </row>
    <row r="29" spans="2:17" ht="18.75" customHeight="1">
      <c r="B29" s="45">
        <v>13</v>
      </c>
      <c r="C29" s="37" t="s">
        <v>136</v>
      </c>
      <c r="F29" s="40"/>
      <c r="G29" s="3"/>
      <c r="H29" s="6"/>
      <c r="K29" s="8"/>
      <c r="M29" s="43" t="s">
        <v>50</v>
      </c>
      <c r="P29" s="45"/>
      <c r="Q29" s="37"/>
    </row>
    <row r="30" spans="2:17" ht="18.75" customHeight="1">
      <c r="B30" s="45"/>
      <c r="C30" s="37"/>
      <c r="D30" s="5"/>
      <c r="E30" s="33" t="s">
        <v>33</v>
      </c>
      <c r="F30" s="4"/>
      <c r="G30" s="6"/>
      <c r="H30" s="6"/>
      <c r="K30" s="8"/>
      <c r="L30" s="12"/>
      <c r="M30" s="43"/>
      <c r="P30" s="45">
        <v>33</v>
      </c>
      <c r="Q30" s="37" t="s">
        <v>144</v>
      </c>
    </row>
    <row r="31" spans="2:17" ht="18.75" customHeight="1">
      <c r="B31" s="45">
        <v>14</v>
      </c>
      <c r="C31" s="37" t="s">
        <v>146</v>
      </c>
      <c r="D31" s="7"/>
      <c r="E31" s="41"/>
      <c r="G31" s="6"/>
      <c r="H31" s="6"/>
      <c r="K31" s="8"/>
      <c r="L31" s="8"/>
      <c r="M31" s="11"/>
      <c r="N31" s="35" t="s">
        <v>41</v>
      </c>
      <c r="O31" s="5"/>
      <c r="P31" s="45"/>
      <c r="Q31" s="37"/>
    </row>
    <row r="32" spans="2:17" ht="18.75" customHeight="1">
      <c r="B32" s="45"/>
      <c r="C32" s="37"/>
      <c r="G32" s="40" t="s">
        <v>53</v>
      </c>
      <c r="H32" s="4"/>
      <c r="K32" s="8"/>
      <c r="L32" s="8"/>
      <c r="N32" s="46"/>
      <c r="O32" s="7"/>
      <c r="P32" s="45">
        <v>34</v>
      </c>
      <c r="Q32" s="37" t="s">
        <v>135</v>
      </c>
    </row>
    <row r="33" spans="2:17" ht="18.75" customHeight="1">
      <c r="B33" s="45">
        <v>15</v>
      </c>
      <c r="C33" s="37" t="s">
        <v>147</v>
      </c>
      <c r="G33" s="40"/>
      <c r="K33" s="11"/>
      <c r="L33" s="43" t="s">
        <v>55</v>
      </c>
      <c r="P33" s="45"/>
      <c r="Q33" s="37"/>
    </row>
    <row r="34" spans="2:17" ht="18.75" customHeight="1">
      <c r="B34" s="45"/>
      <c r="C34" s="37"/>
      <c r="D34" s="5"/>
      <c r="E34" s="33" t="s">
        <v>34</v>
      </c>
      <c r="G34" s="6"/>
      <c r="L34" s="43"/>
      <c r="P34" s="45">
        <v>35</v>
      </c>
      <c r="Q34" s="37" t="s">
        <v>158</v>
      </c>
    </row>
    <row r="35" spans="2:17" ht="18.75" customHeight="1">
      <c r="B35" s="45">
        <v>16</v>
      </c>
      <c r="C35" s="37" t="s">
        <v>160</v>
      </c>
      <c r="D35" s="7"/>
      <c r="E35" s="41"/>
      <c r="F35" s="3"/>
      <c r="G35" s="6"/>
      <c r="L35" s="8"/>
      <c r="N35" s="35" t="s">
        <v>42</v>
      </c>
      <c r="O35" s="5"/>
      <c r="P35" s="45"/>
      <c r="Q35" s="37"/>
    </row>
    <row r="36" spans="2:17" ht="18.75" customHeight="1">
      <c r="B36" s="45"/>
      <c r="C36" s="37"/>
      <c r="F36" s="40" t="s">
        <v>47</v>
      </c>
      <c r="G36" s="4"/>
      <c r="L36" s="8"/>
      <c r="M36" s="12"/>
      <c r="N36" s="46"/>
      <c r="O36" s="7"/>
      <c r="P36" s="45">
        <v>36</v>
      </c>
      <c r="Q36" s="37" t="s">
        <v>137</v>
      </c>
    </row>
    <row r="37" spans="2:17" ht="18.75" customHeight="1">
      <c r="B37" s="45">
        <v>17</v>
      </c>
      <c r="C37" s="37" t="s">
        <v>149</v>
      </c>
      <c r="F37" s="40"/>
      <c r="L37" s="11"/>
      <c r="M37" s="43" t="s">
        <v>51</v>
      </c>
      <c r="P37" s="45"/>
      <c r="Q37" s="37"/>
    </row>
    <row r="38" spans="2:17" ht="18.75" customHeight="1">
      <c r="B38" s="45"/>
      <c r="C38" s="37"/>
      <c r="D38" s="33" t="s">
        <v>2</v>
      </c>
      <c r="F38" s="6"/>
      <c r="M38" s="43"/>
      <c r="P38" s="45">
        <v>37</v>
      </c>
      <c r="Q38" s="37" t="s">
        <v>162</v>
      </c>
    </row>
    <row r="39" spans="2:17" ht="18.75" customHeight="1">
      <c r="B39" s="45">
        <v>18</v>
      </c>
      <c r="C39" s="37" t="s">
        <v>143</v>
      </c>
      <c r="D39" s="34"/>
      <c r="E39" s="3"/>
      <c r="F39" s="6"/>
      <c r="M39" s="8"/>
      <c r="O39" s="35" t="s">
        <v>27</v>
      </c>
      <c r="P39" s="45"/>
      <c r="Q39" s="37"/>
    </row>
    <row r="40" spans="2:17" ht="18.75" customHeight="1">
      <c r="B40" s="45"/>
      <c r="C40" s="37"/>
      <c r="E40" s="40" t="s">
        <v>35</v>
      </c>
      <c r="F40" s="4"/>
      <c r="M40" s="8"/>
      <c r="N40" s="12"/>
      <c r="O40" s="36"/>
      <c r="P40" s="45">
        <v>38</v>
      </c>
      <c r="Q40" s="37" t="s">
        <v>154</v>
      </c>
    </row>
    <row r="41" spans="2:17" ht="18.75" customHeight="1">
      <c r="B41" s="45">
        <v>19</v>
      </c>
      <c r="C41" s="37" t="s">
        <v>129</v>
      </c>
      <c r="D41" s="7"/>
      <c r="E41" s="41"/>
      <c r="I41" s="37" t="s">
        <v>120</v>
      </c>
      <c r="J41" s="37"/>
      <c r="M41" s="11"/>
      <c r="N41" s="43" t="s">
        <v>43</v>
      </c>
      <c r="P41" s="45"/>
      <c r="Q41" s="37"/>
    </row>
    <row r="42" spans="2:17" ht="18.75" customHeight="1">
      <c r="B42" s="45"/>
      <c r="C42" s="37"/>
      <c r="I42" s="4"/>
      <c r="J42" s="7"/>
      <c r="N42" s="46"/>
      <c r="O42" s="7"/>
      <c r="P42" s="45">
        <v>39</v>
      </c>
      <c r="Q42" s="37" t="s">
        <v>127</v>
      </c>
    </row>
    <row r="43" spans="8:17" ht="18.75" customHeight="1">
      <c r="H43" s="6"/>
      <c r="I43" s="35" t="s">
        <v>121</v>
      </c>
      <c r="J43" s="33"/>
      <c r="P43" s="45"/>
      <c r="Q43" s="37"/>
    </row>
    <row r="46" spans="8:11" ht="18.75" customHeight="1">
      <c r="H46" s="38" t="s">
        <v>122</v>
      </c>
      <c r="I46" s="38"/>
      <c r="J46" s="38"/>
      <c r="K46" s="38"/>
    </row>
    <row r="47" spans="7:12" ht="18.75" customHeight="1">
      <c r="G47" s="7"/>
      <c r="L47" s="7"/>
    </row>
    <row r="48" spans="7:12" ht="18.75" customHeight="1">
      <c r="G48" s="33" t="s">
        <v>124</v>
      </c>
      <c r="H48" s="11"/>
      <c r="I48" s="4"/>
      <c r="J48" s="7"/>
      <c r="K48" s="4"/>
      <c r="L48" s="35" t="s">
        <v>125</v>
      </c>
    </row>
    <row r="49" spans="7:12" ht="18.75" customHeight="1">
      <c r="G49" s="34"/>
      <c r="I49" s="39" t="s">
        <v>123</v>
      </c>
      <c r="J49" s="39"/>
      <c r="K49" s="6"/>
      <c r="L49" s="36"/>
    </row>
  </sheetData>
  <mergeCells count="123"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9:B30"/>
    <mergeCell ref="C29:C30"/>
    <mergeCell ref="B23:B24"/>
    <mergeCell ref="C23:C24"/>
    <mergeCell ref="B25:B26"/>
    <mergeCell ref="C25:C26"/>
    <mergeCell ref="B41:B42"/>
    <mergeCell ref="C41:C42"/>
    <mergeCell ref="B35:B36"/>
    <mergeCell ref="C35:C36"/>
    <mergeCell ref="B37:B38"/>
    <mergeCell ref="C37:C38"/>
    <mergeCell ref="Q10:Q11"/>
    <mergeCell ref="P12:P13"/>
    <mergeCell ref="B39:B40"/>
    <mergeCell ref="C39:C40"/>
    <mergeCell ref="B31:B32"/>
    <mergeCell ref="C31:C32"/>
    <mergeCell ref="B33:B34"/>
    <mergeCell ref="C33:C34"/>
    <mergeCell ref="B27:B28"/>
    <mergeCell ref="C27:C28"/>
    <mergeCell ref="Q4:Q5"/>
    <mergeCell ref="P6:P7"/>
    <mergeCell ref="Q6:Q7"/>
    <mergeCell ref="P8:P9"/>
    <mergeCell ref="Q8:Q9"/>
    <mergeCell ref="Q18:Q19"/>
    <mergeCell ref="P20:P21"/>
    <mergeCell ref="Q20:Q21"/>
    <mergeCell ref="Q12:Q13"/>
    <mergeCell ref="P14:P15"/>
    <mergeCell ref="Q14:Q15"/>
    <mergeCell ref="P16:P17"/>
    <mergeCell ref="Q16:Q17"/>
    <mergeCell ref="Q26:Q27"/>
    <mergeCell ref="P28:P29"/>
    <mergeCell ref="Q28:Q29"/>
    <mergeCell ref="P22:P23"/>
    <mergeCell ref="Q22:Q23"/>
    <mergeCell ref="P24:P25"/>
    <mergeCell ref="Q24:Q25"/>
    <mergeCell ref="Q36:Q37"/>
    <mergeCell ref="P30:P31"/>
    <mergeCell ref="Q30:Q31"/>
    <mergeCell ref="P32:P33"/>
    <mergeCell ref="Q32:Q33"/>
    <mergeCell ref="Q42:Q43"/>
    <mergeCell ref="O7:O8"/>
    <mergeCell ref="O19:O20"/>
    <mergeCell ref="P38:P39"/>
    <mergeCell ref="Q38:Q39"/>
    <mergeCell ref="P40:P41"/>
    <mergeCell ref="Q40:Q41"/>
    <mergeCell ref="P34:P35"/>
    <mergeCell ref="Q34:Q35"/>
    <mergeCell ref="P36:P37"/>
    <mergeCell ref="N5:N6"/>
    <mergeCell ref="N21:N22"/>
    <mergeCell ref="P42:P43"/>
    <mergeCell ref="P26:P27"/>
    <mergeCell ref="P18:P19"/>
    <mergeCell ref="P4:P5"/>
    <mergeCell ref="P10:P11"/>
    <mergeCell ref="N41:N42"/>
    <mergeCell ref="N25:N26"/>
    <mergeCell ref="O27:O28"/>
    <mergeCell ref="M29:M30"/>
    <mergeCell ref="N31:N32"/>
    <mergeCell ref="N35:N36"/>
    <mergeCell ref="N11:N12"/>
    <mergeCell ref="N15:N16"/>
    <mergeCell ref="M37:M38"/>
    <mergeCell ref="O39:O40"/>
    <mergeCell ref="L33:L34"/>
    <mergeCell ref="F1:M2"/>
    <mergeCell ref="I24:J25"/>
    <mergeCell ref="F10:F11"/>
    <mergeCell ref="M9:M10"/>
    <mergeCell ref="M17:M18"/>
    <mergeCell ref="L13:L14"/>
    <mergeCell ref="F18:F19"/>
    <mergeCell ref="D26:D27"/>
    <mergeCell ref="G14:G15"/>
    <mergeCell ref="K23:K24"/>
    <mergeCell ref="D38:D39"/>
    <mergeCell ref="E34:E35"/>
    <mergeCell ref="F36:F37"/>
    <mergeCell ref="E6:E7"/>
    <mergeCell ref="D8:D9"/>
    <mergeCell ref="E20:E21"/>
    <mergeCell ref="E12:E13"/>
    <mergeCell ref="E16:E17"/>
    <mergeCell ref="E40:E41"/>
    <mergeCell ref="H23:H24"/>
    <mergeCell ref="E24:E25"/>
    <mergeCell ref="F28:F29"/>
    <mergeCell ref="E30:E31"/>
    <mergeCell ref="G32:G33"/>
    <mergeCell ref="G48:G49"/>
    <mergeCell ref="L48:L49"/>
    <mergeCell ref="I41:J41"/>
    <mergeCell ref="I43:J43"/>
    <mergeCell ref="H46:K46"/>
    <mergeCell ref="I49:J49"/>
  </mergeCells>
  <printOptions/>
  <pageMargins left="0.85" right="0.63" top="0.27" bottom="0.57" header="0.512" footer="0.512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N76"/>
  <sheetViews>
    <sheetView workbookViewId="0" topLeftCell="A4">
      <selection activeCell="G14" sqref="G14"/>
    </sheetView>
  </sheetViews>
  <sheetFormatPr defaultColWidth="9.00390625" defaultRowHeight="13.5"/>
  <cols>
    <col min="1" max="1" width="4.875" style="1" customWidth="1"/>
    <col min="2" max="2" width="5.875" style="1" bestFit="1" customWidth="1"/>
    <col min="3" max="3" width="3.625" style="0" customWidth="1"/>
    <col min="4" max="5" width="3.50390625" style="0" bestFit="1" customWidth="1"/>
    <col min="6" max="8" width="8.75390625" style="0" bestFit="1" customWidth="1"/>
    <col min="9" max="9" width="3.25390625" style="0" customWidth="1"/>
    <col min="10" max="11" width="3.50390625" style="0" bestFit="1" customWidth="1"/>
    <col min="12" max="14" width="8.75390625" style="0" bestFit="1" customWidth="1"/>
  </cols>
  <sheetData>
    <row r="5" spans="1:2" ht="13.5">
      <c r="A5" s="14" t="s">
        <v>116</v>
      </c>
      <c r="B5" s="14"/>
    </row>
    <row r="8" spans="3:9" ht="13.5">
      <c r="C8" t="s">
        <v>67</v>
      </c>
      <c r="I8" t="s">
        <v>68</v>
      </c>
    </row>
    <row r="11" spans="1:14" ht="13.5">
      <c r="A11" s="1" t="s">
        <v>0</v>
      </c>
      <c r="B11" s="1" t="str">
        <f>F11&amp;"  "&amp;L11&amp;CHAR(10)&amp;G11&amp;"  "&amp;M11&amp;CHAR(10)&amp;H11&amp;"  "&amp;N11</f>
        <v>柏原  神戸鈴蘭台
  </v>
      </c>
      <c r="C11">
        <v>2</v>
      </c>
      <c r="F11" t="str">
        <f>IF(C11&gt;0,VLOOKUP(C11,'チーム名一覧'!$B$6:$C$51,2),"")</f>
        <v>柏原</v>
      </c>
      <c r="G11">
        <f>IF(D11&gt;0,VLOOKUP(D11,'チーム名一覧'!$B$6:$C$51,2),"")</f>
      </c>
      <c r="H11">
        <f>IF(E11&gt;0,VLOOKUP(E11,'チーム名一覧'!$B$6:$C$51,2),"")</f>
      </c>
      <c r="I11">
        <v>3</v>
      </c>
      <c r="L11" t="str">
        <f>IF(I11&gt;0,VLOOKUP(I11,'チーム名一覧'!$B$6:$C$51,2),"")</f>
        <v>神戸鈴蘭台</v>
      </c>
      <c r="M11">
        <f>IF(J11&gt;0,VLOOKUP(J11,'チーム名一覧'!$B$6:$C$51,2),"")</f>
      </c>
      <c r="N11">
        <f>IF(K11&gt;0,VLOOKUP(K11,'チーム名一覧'!$B$6:$C$51,2),"")</f>
      </c>
    </row>
    <row r="12" spans="1:14" ht="13.5">
      <c r="A12" s="1" t="s">
        <v>1</v>
      </c>
      <c r="B12" s="1" t="str">
        <f aca="true" t="shared" si="0" ref="B12:B48">F12&amp;"  "&amp;L12&amp;CHAR(10)&amp;G12&amp;"  "&amp;M12&amp;CHAR(10)&amp;H12&amp;"  "&amp;N12</f>
        <v>兵庫商業  川西北陵
  </v>
      </c>
      <c r="C12">
        <v>11</v>
      </c>
      <c r="F12" t="str">
        <f>IF(C12&gt;0,VLOOKUP(C12,'チーム名一覧'!$B$6:$C$51,2),"")</f>
        <v>兵庫商業</v>
      </c>
      <c r="G12">
        <f>IF(D12&gt;0,VLOOKUP(D12,'チーム名一覧'!$B$6:$C$51,2),"")</f>
      </c>
      <c r="H12">
        <f>IF(E12&gt;0,VLOOKUP(E12,'チーム名一覧'!$B$6:$C$51,2),"")</f>
      </c>
      <c r="I12">
        <v>12</v>
      </c>
      <c r="L12" t="str">
        <f>IF(I12&gt;0,VLOOKUP(I12,'チーム名一覧'!$B$6:$C$51,2),"")</f>
        <v>川西北陵</v>
      </c>
      <c r="M12">
        <f>IF(J12&gt;0,VLOOKUP(J12,'チーム名一覧'!$B$6:$C$51,2),"")</f>
      </c>
      <c r="N12">
        <f>IF(K12&gt;0,VLOOKUP(K12,'チーム名一覧'!$B$6:$C$51,2),"")</f>
      </c>
    </row>
    <row r="13" spans="1:14" ht="13.5">
      <c r="A13" s="1" t="s">
        <v>2</v>
      </c>
      <c r="B13" s="1" t="str">
        <f t="shared" si="0"/>
        <v>県伊丹  宝塚西
  </v>
      </c>
      <c r="C13">
        <v>17</v>
      </c>
      <c r="F13" t="str">
        <f>IF(C13&gt;0,VLOOKUP(C13,'チーム名一覧'!$B$6:$C$51,2),"")</f>
        <v>県伊丹</v>
      </c>
      <c r="G13">
        <f>IF(D13&gt;0,VLOOKUP(D13,'チーム名一覧'!$B$6:$C$51,2),"")</f>
      </c>
      <c r="H13">
        <f>IF(E13&gt;0,VLOOKUP(E13,'チーム名一覧'!$B$6:$C$51,2),"")</f>
      </c>
      <c r="I13">
        <v>18</v>
      </c>
      <c r="L13" t="str">
        <f>IF(I13&gt;0,VLOOKUP(I13,'チーム名一覧'!$B$6:$C$51,2),"")</f>
        <v>宝塚西</v>
      </c>
      <c r="M13">
        <f>IF(J13&gt;0,VLOOKUP(J13,'チーム名一覧'!$B$6:$C$51,2),"")</f>
      </c>
      <c r="N13">
        <f>IF(K13&gt;0,VLOOKUP(K13,'チーム名一覧'!$B$6:$C$51,2),"")</f>
      </c>
    </row>
    <row r="14" spans="1:14" ht="13.5">
      <c r="A14" s="1" t="s">
        <v>24</v>
      </c>
      <c r="B14" s="1" t="str">
        <f t="shared" si="0"/>
        <v>神戸商業  伊川谷北
  </v>
      </c>
      <c r="C14">
        <v>21</v>
      </c>
      <c r="F14" t="str">
        <f>IF(C14&gt;0,VLOOKUP(C14,'チーム名一覧'!$B$6:$C$51,2),"")</f>
        <v>神戸商業</v>
      </c>
      <c r="G14">
        <f>IF(D14&gt;0,VLOOKUP(D14,'チーム名一覧'!$B$6:$C$51,2),"")</f>
      </c>
      <c r="H14">
        <f>IF(E14&gt;0,VLOOKUP(E14,'チーム名一覧'!$B$6:$C$51,2),"")</f>
      </c>
      <c r="I14">
        <v>22</v>
      </c>
      <c r="L14" t="str">
        <f>IF(I14&gt;0,VLOOKUP(I14,'チーム名一覧'!$B$6:$C$51,2),"")</f>
        <v>伊川谷北</v>
      </c>
      <c r="M14">
        <f>IF(J14&gt;0,VLOOKUP(J14,'チーム名一覧'!$B$6:$C$51,2),"")</f>
      </c>
      <c r="N14">
        <f>IF(K14&gt;0,VLOOKUP(K14,'チーム名一覧'!$B$6:$C$51,2),"")</f>
      </c>
    </row>
    <row r="15" spans="1:14" ht="13.5">
      <c r="A15" s="1" t="s">
        <v>25</v>
      </c>
      <c r="B15" s="1" t="str">
        <f t="shared" si="0"/>
        <v>県西宮  明石清水
  </v>
      </c>
      <c r="C15">
        <v>27</v>
      </c>
      <c r="F15" t="str">
        <f>IF(C15&gt;0,VLOOKUP(C15,'チーム名一覧'!$B$6:$C$51,2),"")</f>
        <v>県西宮</v>
      </c>
      <c r="G15">
        <f>IF(D15&gt;0,VLOOKUP(D15,'チーム名一覧'!$B$6:$C$51,2),"")</f>
      </c>
      <c r="H15">
        <f>IF(E15&gt;0,VLOOKUP(E15,'チーム名一覧'!$B$6:$C$51,2),"")</f>
      </c>
      <c r="I15">
        <v>28</v>
      </c>
      <c r="L15" t="str">
        <f>IF(I15&gt;0,VLOOKUP(I15,'チーム名一覧'!$B$6:$C$51,2),"")</f>
        <v>明石清水</v>
      </c>
      <c r="M15">
        <f>IF(J15&gt;0,VLOOKUP(J15,'チーム名一覧'!$B$6:$C$51,2),"")</f>
      </c>
      <c r="N15">
        <f>IF(K15&gt;0,VLOOKUP(K15,'チーム名一覧'!$B$6:$C$51,2),"")</f>
      </c>
    </row>
    <row r="16" spans="1:14" ht="13.5">
      <c r="A16" s="1" t="s">
        <v>26</v>
      </c>
      <c r="B16" s="1" t="str">
        <f t="shared" si="0"/>
        <v>甲子園  尼崎小田
  </v>
      </c>
      <c r="C16">
        <v>31</v>
      </c>
      <c r="F16" t="str">
        <f>IF(C16&gt;0,VLOOKUP(C16,'チーム名一覧'!$B$6:$C$51,2),"")</f>
        <v>甲子園</v>
      </c>
      <c r="G16">
        <f>IF(D16&gt;0,VLOOKUP(D16,'チーム名一覧'!$B$6:$C$51,2),"")</f>
      </c>
      <c r="H16">
        <f>IF(E16&gt;0,VLOOKUP(E16,'チーム名一覧'!$B$6:$C$51,2),"")</f>
      </c>
      <c r="I16">
        <v>32</v>
      </c>
      <c r="L16" t="str">
        <f>IF(I16&gt;0,VLOOKUP(I16,'チーム名一覧'!$B$6:$C$51,2),"")</f>
        <v>尼崎小田</v>
      </c>
      <c r="M16">
        <f>IF(J16&gt;0,VLOOKUP(J16,'チーム名一覧'!$B$6:$C$51,2),"")</f>
      </c>
      <c r="N16">
        <f>IF(K16&gt;0,VLOOKUP(K16,'チーム名一覧'!$B$6:$C$51,2),"")</f>
      </c>
    </row>
    <row r="17" spans="1:14" ht="13.5">
      <c r="A17" s="1" t="s">
        <v>27</v>
      </c>
      <c r="B17" s="1" t="str">
        <f t="shared" si="0"/>
        <v>宝塚北  園田学園
  </v>
      </c>
      <c r="C17">
        <v>37</v>
      </c>
      <c r="F17" t="str">
        <f>IF(C17&gt;0,VLOOKUP(C17,'チーム名一覧'!$B$6:$C$51,2),"")</f>
        <v>宝塚北</v>
      </c>
      <c r="G17">
        <f>IF(D17&gt;0,VLOOKUP(D17,'チーム名一覧'!$B$6:$C$51,2),"")</f>
      </c>
      <c r="H17">
        <f>IF(E17&gt;0,VLOOKUP(E17,'チーム名一覧'!$B$6:$C$51,2),"")</f>
      </c>
      <c r="I17">
        <v>38</v>
      </c>
      <c r="L17" t="str">
        <f>IF(I17&gt;0,VLOOKUP(I17,'チーム名一覧'!$B$6:$C$51,2),"")</f>
        <v>園田学園</v>
      </c>
      <c r="M17">
        <f>IF(J17&gt;0,VLOOKUP(J17,'チーム名一覧'!$B$6:$C$51,2),"")</f>
      </c>
      <c r="N17">
        <f>IF(K17&gt;0,VLOOKUP(K17,'チーム名一覧'!$B$6:$C$51,2),"")</f>
      </c>
    </row>
    <row r="18" spans="1:14" ht="13.5">
      <c r="A18" s="1" t="s">
        <v>28</v>
      </c>
      <c r="B18" s="1" t="str">
        <f t="shared" si="0"/>
        <v>神戸星城  柏原
  神戸鈴蘭台
  </v>
      </c>
      <c r="C18">
        <v>1</v>
      </c>
      <c r="F18" t="str">
        <f>IF(C18&gt;0,VLOOKUP(C18,'チーム名一覧'!$B$6:$C$51,2),"")</f>
        <v>神戸星城</v>
      </c>
      <c r="G18">
        <f>IF(D18&gt;0,VLOOKUP(D18,'チーム名一覧'!$B$6:$C$51,2),"")</f>
      </c>
      <c r="H18">
        <f>IF(E18&gt;0,VLOOKUP(E18,'チーム名一覧'!$B$6:$C$51,2),"")</f>
      </c>
      <c r="I18">
        <v>2</v>
      </c>
      <c r="J18">
        <v>3</v>
      </c>
      <c r="L18" t="str">
        <f>IF(I18&gt;0,VLOOKUP(I18,'チーム名一覧'!$B$6:$C$51,2),"")</f>
        <v>柏原</v>
      </c>
      <c r="M18" t="str">
        <f>IF(J18&gt;0,VLOOKUP(J18,'チーム名一覧'!$B$6:$C$51,2),"")</f>
        <v>神戸鈴蘭台</v>
      </c>
      <c r="N18">
        <f>IF(K18&gt;0,VLOOKUP(K18,'チーム名一覧'!$B$6:$C$51,2),"")</f>
      </c>
    </row>
    <row r="19" spans="1:14" ht="13.5">
      <c r="A19" s="1" t="s">
        <v>29</v>
      </c>
      <c r="B19" s="1" t="str">
        <f t="shared" si="0"/>
        <v>川西緑台  明石城西
  </v>
      </c>
      <c r="C19">
        <v>4</v>
      </c>
      <c r="F19" t="str">
        <f>IF(C19&gt;0,VLOOKUP(C19,'チーム名一覧'!$B$6:$C$51,2),"")</f>
        <v>川西緑台</v>
      </c>
      <c r="G19">
        <f>IF(D19&gt;0,VLOOKUP(D19,'チーム名一覧'!$B$6:$C$51,2),"")</f>
      </c>
      <c r="H19">
        <f>IF(E19&gt;0,VLOOKUP(E19,'チーム名一覧'!$B$6:$C$51,2),"")</f>
      </c>
      <c r="I19">
        <v>5</v>
      </c>
      <c r="L19" t="str">
        <f>IF(I19&gt;0,VLOOKUP(I19,'チーム名一覧'!$B$6:$C$51,2),"")</f>
        <v>明石城西</v>
      </c>
      <c r="M19">
        <f>IF(J19&gt;0,VLOOKUP(J19,'チーム名一覧'!$B$6:$C$51,2),"")</f>
      </c>
      <c r="N19">
        <f>IF(K19&gt;0,VLOOKUP(K19,'チーム名一覧'!$B$6:$C$51,2),"")</f>
      </c>
    </row>
    <row r="20" spans="1:14" ht="13.5">
      <c r="A20" s="1" t="s">
        <v>30</v>
      </c>
      <c r="B20" s="1" t="str">
        <f t="shared" si="0"/>
        <v>須磨東  加古川北
  </v>
      </c>
      <c r="C20">
        <v>6</v>
      </c>
      <c r="F20" t="str">
        <f>IF(C20&gt;0,VLOOKUP(C20,'チーム名一覧'!$B$6:$C$51,2),"")</f>
        <v>須磨東</v>
      </c>
      <c r="G20">
        <f>IF(D20&gt;0,VLOOKUP(D20,'チーム名一覧'!$B$6:$C$51,2),"")</f>
      </c>
      <c r="H20">
        <f>IF(E20&gt;0,VLOOKUP(E20,'チーム名一覧'!$B$6:$C$51,2),"")</f>
      </c>
      <c r="I20">
        <v>7</v>
      </c>
      <c r="L20" t="str">
        <f>IF(I20&gt;0,VLOOKUP(I20,'チーム名一覧'!$B$6:$C$51,2),"")</f>
        <v>加古川北</v>
      </c>
      <c r="M20">
        <f>IF(J20&gt;0,VLOOKUP(J20,'チーム名一覧'!$B$6:$C$51,2),"")</f>
      </c>
      <c r="N20">
        <f>IF(K20&gt;0,VLOOKUP(K20,'チーム名一覧'!$B$6:$C$51,2),"")</f>
      </c>
    </row>
    <row r="21" spans="1:14" ht="13.5">
      <c r="A21" s="1" t="s">
        <v>31</v>
      </c>
      <c r="B21" s="1" t="str">
        <f t="shared" si="0"/>
        <v>県尼崎  葺合
  </v>
      </c>
      <c r="C21">
        <v>8</v>
      </c>
      <c r="F21" t="str">
        <f>IF(C21&gt;0,VLOOKUP(C21,'チーム名一覧'!$B$6:$C$51,2),"")</f>
        <v>県尼崎</v>
      </c>
      <c r="G21">
        <f>IF(D21&gt;0,VLOOKUP(D21,'チーム名一覧'!$B$6:$C$51,2),"")</f>
      </c>
      <c r="H21">
        <f>IF(E21&gt;0,VLOOKUP(E21,'チーム名一覧'!$B$6:$C$51,2),"")</f>
      </c>
      <c r="I21">
        <v>9</v>
      </c>
      <c r="L21" t="str">
        <f>IF(I21&gt;0,VLOOKUP(I21,'チーム名一覧'!$B$6:$C$51,2),"")</f>
        <v>葺合</v>
      </c>
      <c r="M21">
        <f>IF(J21&gt;0,VLOOKUP(J21,'チーム名一覧'!$B$6:$C$51,2),"")</f>
      </c>
      <c r="N21">
        <f>IF(K21&gt;0,VLOOKUP(K21,'チーム名一覧'!$B$6:$C$51,2),"")</f>
      </c>
    </row>
    <row r="22" spans="1:14" ht="13.5">
      <c r="A22" s="1" t="s">
        <v>32</v>
      </c>
      <c r="B22" s="1" t="str">
        <f t="shared" si="0"/>
        <v>高砂南  兵庫商業
  川西北陵
  </v>
      </c>
      <c r="C22">
        <v>10</v>
      </c>
      <c r="F22" t="str">
        <f>IF(C22&gt;0,VLOOKUP(C22,'チーム名一覧'!$B$6:$C$51,2),"")</f>
        <v>高砂南</v>
      </c>
      <c r="G22">
        <f>IF(D22&gt;0,VLOOKUP(D22,'チーム名一覧'!$B$6:$C$51,2),"")</f>
      </c>
      <c r="H22">
        <f>IF(E22&gt;0,VLOOKUP(E22,'チーム名一覧'!$B$6:$C$51,2),"")</f>
      </c>
      <c r="I22">
        <v>11</v>
      </c>
      <c r="J22">
        <v>12</v>
      </c>
      <c r="L22" t="str">
        <f>IF(I22&gt;0,VLOOKUP(I22,'チーム名一覧'!$B$6:$C$51,2),"")</f>
        <v>兵庫商業</v>
      </c>
      <c r="M22" t="str">
        <f>IF(J22&gt;0,VLOOKUP(J22,'チーム名一覧'!$B$6:$C$51,2),"")</f>
        <v>川西北陵</v>
      </c>
      <c r="N22">
        <f>IF(K22&gt;0,VLOOKUP(K22,'チーム名一覧'!$B$6:$C$51,2),"")</f>
      </c>
    </row>
    <row r="23" spans="1:14" ht="13.5">
      <c r="A23" s="1" t="s">
        <v>33</v>
      </c>
      <c r="B23" s="1" t="str">
        <f t="shared" si="0"/>
        <v>明石西  伊丹北
  </v>
      </c>
      <c r="C23">
        <v>13</v>
      </c>
      <c r="F23" t="str">
        <f>IF(C23&gt;0,VLOOKUP(C23,'チーム名一覧'!$B$6:$C$51,2),"")</f>
        <v>明石西</v>
      </c>
      <c r="G23">
        <f>IF(D23&gt;0,VLOOKUP(D23,'チーム名一覧'!$B$6:$C$51,2),"")</f>
      </c>
      <c r="H23">
        <f>IF(E23&gt;0,VLOOKUP(E23,'チーム名一覧'!$B$6:$C$51,2),"")</f>
      </c>
      <c r="I23">
        <v>14</v>
      </c>
      <c r="L23" t="str">
        <f>IF(I23&gt;0,VLOOKUP(I23,'チーム名一覧'!$B$6:$C$51,2),"")</f>
        <v>伊丹北</v>
      </c>
      <c r="M23">
        <f>IF(J23&gt;0,VLOOKUP(J23,'チーム名一覧'!$B$6:$C$51,2),"")</f>
      </c>
      <c r="N23">
        <f>IF(K23&gt;0,VLOOKUP(K23,'チーム名一覧'!$B$6:$C$51,2),"")</f>
      </c>
    </row>
    <row r="24" spans="1:14" ht="13.5">
      <c r="A24" s="1" t="s">
        <v>34</v>
      </c>
      <c r="B24" s="1" t="str">
        <f t="shared" si="0"/>
        <v>兵庫工業  明石南
  </v>
      </c>
      <c r="C24">
        <v>15</v>
      </c>
      <c r="F24" t="str">
        <f>IF(C24&gt;0,VLOOKUP(C24,'チーム名一覧'!$B$6:$C$51,2),"")</f>
        <v>兵庫工業</v>
      </c>
      <c r="G24">
        <f>IF(D24&gt;0,VLOOKUP(D24,'チーム名一覧'!$B$6:$C$51,2),"")</f>
      </c>
      <c r="H24">
        <f>IF(E24&gt;0,VLOOKUP(E24,'チーム名一覧'!$B$6:$C$51,2),"")</f>
      </c>
      <c r="I24">
        <v>16</v>
      </c>
      <c r="L24" t="str">
        <f>IF(I24&gt;0,VLOOKUP(I24,'チーム名一覧'!$B$6:$C$51,2),"")</f>
        <v>明石南</v>
      </c>
      <c r="M24">
        <f>IF(J24&gt;0,VLOOKUP(J24,'チーム名一覧'!$B$6:$C$51,2),"")</f>
      </c>
      <c r="N24">
        <f>IF(K24&gt;0,VLOOKUP(K24,'チーム名一覧'!$B$6:$C$51,2),"")</f>
      </c>
    </row>
    <row r="25" spans="1:14" ht="13.5">
      <c r="A25" s="1" t="s">
        <v>35</v>
      </c>
      <c r="B25" s="1" t="str">
        <f t="shared" si="0"/>
        <v>県伊丹  武庫川大附
宝塚西  
  </v>
      </c>
      <c r="C25">
        <v>17</v>
      </c>
      <c r="D25">
        <v>18</v>
      </c>
      <c r="F25" t="str">
        <f>IF(C25&gt;0,VLOOKUP(C25,'チーム名一覧'!$B$6:$C$51,2),"")</f>
        <v>県伊丹</v>
      </c>
      <c r="G25" t="str">
        <f>IF(D25&gt;0,VLOOKUP(D25,'チーム名一覧'!$B$6:$C$51,2),"")</f>
        <v>宝塚西</v>
      </c>
      <c r="H25">
        <f>IF(E25&gt;0,VLOOKUP(E25,'チーム名一覧'!$B$6:$C$51,2),"")</f>
      </c>
      <c r="I25">
        <v>19</v>
      </c>
      <c r="L25" t="str">
        <f>IF(I25&gt;0,VLOOKUP(I25,'チーム名一覧'!$B$6:$C$51,2),"")</f>
        <v>武庫川大附</v>
      </c>
      <c r="M25">
        <f>IF(J25&gt;0,VLOOKUP(J25,'チーム名一覧'!$B$6:$C$51,2),"")</f>
      </c>
      <c r="N25">
        <f>IF(K25&gt;0,VLOOKUP(K25,'チーム名一覧'!$B$6:$C$51,2),"")</f>
      </c>
    </row>
    <row r="26" spans="1:14" ht="13.5">
      <c r="A26" s="1" t="s">
        <v>36</v>
      </c>
      <c r="B26" s="1" t="str">
        <f t="shared" si="0"/>
        <v>明石  神戸商業
  伊川谷北
  </v>
      </c>
      <c r="C26">
        <v>20</v>
      </c>
      <c r="F26" t="str">
        <f>IF(C26&gt;0,VLOOKUP(C26,'チーム名一覧'!$B$6:$C$51,2),"")</f>
        <v>明石</v>
      </c>
      <c r="G26">
        <f>IF(D26&gt;0,VLOOKUP(D26,'チーム名一覧'!$B$6:$C$51,2),"")</f>
      </c>
      <c r="H26">
        <f>IF(E26&gt;0,VLOOKUP(E26,'チーム名一覧'!$B$6:$C$51,2),"")</f>
      </c>
      <c r="I26">
        <v>21</v>
      </c>
      <c r="J26">
        <v>22</v>
      </c>
      <c r="L26" t="str">
        <f>IF(I26&gt;0,VLOOKUP(I26,'チーム名一覧'!$B$6:$C$51,2),"")</f>
        <v>神戸商業</v>
      </c>
      <c r="M26" t="str">
        <f>IF(J26&gt;0,VLOOKUP(J26,'チーム名一覧'!$B$6:$C$51,2),"")</f>
        <v>伊川谷北</v>
      </c>
      <c r="N26">
        <f>IF(K26&gt;0,VLOOKUP(K26,'チーム名一覧'!$B$6:$C$51,2),"")</f>
      </c>
    </row>
    <row r="27" spans="1:14" ht="13.5">
      <c r="A27" s="1" t="s">
        <v>37</v>
      </c>
      <c r="B27" s="1" t="str">
        <f t="shared" si="0"/>
        <v>神戸北  須磨
  </v>
      </c>
      <c r="C27">
        <v>23</v>
      </c>
      <c r="F27" t="str">
        <f>IF(C27&gt;0,VLOOKUP(C27,'チーム名一覧'!$B$6:$C$51,2),"")</f>
        <v>神戸北</v>
      </c>
      <c r="G27">
        <f>IF(D27&gt;0,VLOOKUP(D27,'チーム名一覧'!$B$6:$C$51,2),"")</f>
      </c>
      <c r="H27">
        <f>IF(E27&gt;0,VLOOKUP(E27,'チーム名一覧'!$B$6:$C$51,2),"")</f>
      </c>
      <c r="I27">
        <v>24</v>
      </c>
      <c r="L27" t="str">
        <f>IF(I27&gt;0,VLOOKUP(I27,'チーム名一覧'!$B$6:$C$51,2),"")</f>
        <v>須磨</v>
      </c>
      <c r="M27">
        <f>IF(J27&gt;0,VLOOKUP(J27,'チーム名一覧'!$B$6:$C$51,2),"")</f>
      </c>
      <c r="N27">
        <f>IF(K27&gt;0,VLOOKUP(K27,'チーム名一覧'!$B$6:$C$51,2),"")</f>
      </c>
    </row>
    <row r="28" spans="1:14" ht="13.5">
      <c r="A28" s="1" t="s">
        <v>38</v>
      </c>
      <c r="B28" s="1" t="str">
        <f t="shared" si="0"/>
        <v>市立神港  北須磨
  </v>
      </c>
      <c r="C28">
        <v>25</v>
      </c>
      <c r="F28" t="str">
        <f>IF(C28&gt;0,VLOOKUP(C28,'チーム名一覧'!$B$6:$C$51,2),"")</f>
        <v>市立神港</v>
      </c>
      <c r="G28">
        <f>IF(D28&gt;0,VLOOKUP(D28,'チーム名一覧'!$B$6:$C$51,2),"")</f>
      </c>
      <c r="H28">
        <f>IF(E28&gt;0,VLOOKUP(E28,'チーム名一覧'!$B$6:$C$51,2),"")</f>
      </c>
      <c r="I28">
        <v>26</v>
      </c>
      <c r="L28" t="str">
        <f>IF(I28&gt;0,VLOOKUP(I28,'チーム名一覧'!$B$6:$C$51,2),"")</f>
        <v>北須磨</v>
      </c>
      <c r="M28">
        <f>IF(J28&gt;0,VLOOKUP(J28,'チーム名一覧'!$B$6:$C$51,2),"")</f>
      </c>
      <c r="N28">
        <f>IF(K28&gt;0,VLOOKUP(K28,'チーム名一覧'!$B$6:$C$51,2),"")</f>
      </c>
    </row>
    <row r="29" spans="1:14" ht="13.5">
      <c r="A29" s="1" t="s">
        <v>39</v>
      </c>
      <c r="B29" s="1" t="str">
        <f t="shared" si="0"/>
        <v>県西宮  市西宮
明石清水  
  </v>
      </c>
      <c r="C29">
        <v>27</v>
      </c>
      <c r="D29">
        <v>28</v>
      </c>
      <c r="F29" t="str">
        <f>IF(C29&gt;0,VLOOKUP(C29,'チーム名一覧'!$B$6:$C$51,2),"")</f>
        <v>県西宮</v>
      </c>
      <c r="G29" t="str">
        <f>IF(D29&gt;0,VLOOKUP(D29,'チーム名一覧'!$B$6:$C$51,2),"")</f>
        <v>明石清水</v>
      </c>
      <c r="H29">
        <f>IF(E29&gt;0,VLOOKUP(E29,'チーム名一覧'!$B$6:$C$51,2),"")</f>
      </c>
      <c r="I29">
        <v>29</v>
      </c>
      <c r="L29" t="str">
        <f>IF(I29&gt;0,VLOOKUP(I29,'チーム名一覧'!$B$6:$C$51,2),"")</f>
        <v>市西宮</v>
      </c>
      <c r="M29">
        <f>IF(J29&gt;0,VLOOKUP(J29,'チーム名一覧'!$B$6:$C$51,2),"")</f>
      </c>
      <c r="N29">
        <f>IF(K29&gt;0,VLOOKUP(K29,'チーム名一覧'!$B$6:$C$51,2),"")</f>
      </c>
    </row>
    <row r="30" spans="1:14" ht="13.5">
      <c r="A30" s="1" t="s">
        <v>40</v>
      </c>
      <c r="B30" s="1" t="str">
        <f t="shared" si="0"/>
        <v>親和  甲子園
  尼崎小田
  </v>
      </c>
      <c r="C30">
        <v>30</v>
      </c>
      <c r="F30" t="str">
        <f>IF(C30&gt;0,VLOOKUP(C30,'チーム名一覧'!$B$6:$C$51,2),"")</f>
        <v>親和</v>
      </c>
      <c r="G30">
        <f>IF(D30&gt;0,VLOOKUP(D30,'チーム名一覧'!$B$6:$C$51,2),"")</f>
      </c>
      <c r="H30">
        <f>IF(E30&gt;0,VLOOKUP(E30,'チーム名一覧'!$B$6:$C$51,2),"")</f>
      </c>
      <c r="I30">
        <v>31</v>
      </c>
      <c r="J30">
        <v>32</v>
      </c>
      <c r="L30" t="str">
        <f>IF(I30&gt;0,VLOOKUP(I30,'チーム名一覧'!$B$6:$C$51,2),"")</f>
        <v>甲子園</v>
      </c>
      <c r="M30" t="str">
        <f>IF(J30&gt;0,VLOOKUP(J30,'チーム名一覧'!$B$6:$C$51,2),"")</f>
        <v>尼崎小田</v>
      </c>
      <c r="N30">
        <f>IF(K30&gt;0,VLOOKUP(K30,'チーム名一覧'!$B$6:$C$51,2),"")</f>
      </c>
    </row>
    <row r="31" spans="1:14" ht="13.5">
      <c r="A31" s="1" t="s">
        <v>41</v>
      </c>
      <c r="B31" s="1" t="str">
        <f t="shared" si="0"/>
        <v>明石北  神戸科技
  </v>
      </c>
      <c r="C31">
        <v>33</v>
      </c>
      <c r="F31" t="str">
        <f>IF(C31&gt;0,VLOOKUP(C31,'チーム名一覧'!$B$6:$C$51,2),"")</f>
        <v>明石北</v>
      </c>
      <c r="G31">
        <f>IF(D31&gt;0,VLOOKUP(D31,'チーム名一覧'!$B$6:$C$51,2),"")</f>
      </c>
      <c r="H31">
        <f>IF(E31&gt;0,VLOOKUP(E31,'チーム名一覧'!$B$6:$C$51,2),"")</f>
      </c>
      <c r="I31">
        <v>34</v>
      </c>
      <c r="L31" t="str">
        <f>IF(I31&gt;0,VLOOKUP(I31,'チーム名一覧'!$B$6:$C$51,2),"")</f>
        <v>神戸科技</v>
      </c>
      <c r="M31">
        <f>IF(J31&gt;0,VLOOKUP(J31,'チーム名一覧'!$B$6:$C$51,2),"")</f>
      </c>
      <c r="N31">
        <f>IF(K31&gt;0,VLOOKUP(K31,'チーム名一覧'!$B$6:$C$51,2),"")</f>
      </c>
    </row>
    <row r="32" spans="1:14" ht="13.5">
      <c r="A32" s="1" t="s">
        <v>42</v>
      </c>
      <c r="B32" s="1" t="str">
        <f t="shared" si="0"/>
        <v>六甲アイランド  鳴尾
  </v>
      </c>
      <c r="C32">
        <v>35</v>
      </c>
      <c r="F32" t="str">
        <f>IF(C32&gt;0,VLOOKUP(C32,'チーム名一覧'!$B$6:$C$51,2),"")</f>
        <v>六甲アイランド</v>
      </c>
      <c r="G32">
        <f>IF(D32&gt;0,VLOOKUP(D32,'チーム名一覧'!$B$6:$C$51,2),"")</f>
      </c>
      <c r="H32">
        <f>IF(E32&gt;0,VLOOKUP(E32,'チーム名一覧'!$B$6:$C$51,2),"")</f>
      </c>
      <c r="I32">
        <v>36</v>
      </c>
      <c r="L32" t="str">
        <f>IF(I32&gt;0,VLOOKUP(I32,'チーム名一覧'!$B$6:$C$51,2),"")</f>
        <v>鳴尾</v>
      </c>
      <c r="M32">
        <f>IF(J32&gt;0,VLOOKUP(J32,'チーム名一覧'!$B$6:$C$51,2),"")</f>
      </c>
      <c r="N32">
        <f>IF(K32&gt;0,VLOOKUP(K32,'チーム名一覧'!$B$6:$C$51,2),"")</f>
      </c>
    </row>
    <row r="33" spans="1:14" ht="13.5">
      <c r="A33" s="1" t="s">
        <v>43</v>
      </c>
      <c r="B33" s="1" t="str">
        <f t="shared" si="0"/>
        <v>宝塚北  夙川
園田学園  
  </v>
      </c>
      <c r="C33">
        <v>37</v>
      </c>
      <c r="D33">
        <v>38</v>
      </c>
      <c r="F33" t="str">
        <f>IF(C33&gt;0,VLOOKUP(C33,'チーム名一覧'!$B$6:$C$51,2),"")</f>
        <v>宝塚北</v>
      </c>
      <c r="G33" t="str">
        <f>IF(D33&gt;0,VLOOKUP(D33,'チーム名一覧'!$B$6:$C$51,2),"")</f>
        <v>園田学園</v>
      </c>
      <c r="H33">
        <f>IF(E33&gt;0,VLOOKUP(E33,'チーム名一覧'!$B$6:$C$51,2),"")</f>
      </c>
      <c r="I33">
        <v>39</v>
      </c>
      <c r="L33" t="str">
        <f>IF(I33&gt;0,VLOOKUP(I33,'チーム名一覧'!$B$6:$C$51,2),"")</f>
        <v>夙川</v>
      </c>
      <c r="M33">
        <f>IF(J33&gt;0,VLOOKUP(J33,'チーム名一覧'!$B$6:$C$51,2),"")</f>
      </c>
      <c r="N33">
        <f>IF(K33&gt;0,VLOOKUP(K33,'チーム名一覧'!$B$6:$C$51,2),"")</f>
      </c>
    </row>
    <row r="34" spans="1:14" ht="13.5">
      <c r="A34" s="1" t="s">
        <v>44</v>
      </c>
      <c r="B34" s="1" t="str">
        <f t="shared" si="0"/>
        <v>神戸星城  川西緑台
柏原  明石城西
神戸鈴蘭台  </v>
      </c>
      <c r="C34">
        <v>1</v>
      </c>
      <c r="D34">
        <v>2</v>
      </c>
      <c r="E34">
        <v>3</v>
      </c>
      <c r="F34" t="str">
        <f>IF(C34&gt;0,VLOOKUP(C34,'チーム名一覧'!$B$6:$C$51,2),"")</f>
        <v>神戸星城</v>
      </c>
      <c r="G34" t="str">
        <f>IF(D34&gt;0,VLOOKUP(D34,'チーム名一覧'!$B$6:$C$51,2),"")</f>
        <v>柏原</v>
      </c>
      <c r="H34" t="str">
        <f>IF(E34&gt;0,VLOOKUP(E34,'チーム名一覧'!$B$6:$C$51,2),"")</f>
        <v>神戸鈴蘭台</v>
      </c>
      <c r="I34">
        <v>4</v>
      </c>
      <c r="J34">
        <v>5</v>
      </c>
      <c r="L34" t="str">
        <f>IF(I34&gt;0,VLOOKUP(I34,'チーム名一覧'!$B$6:$C$51,2),"")</f>
        <v>川西緑台</v>
      </c>
      <c r="M34" t="str">
        <f>IF(J34&gt;0,VLOOKUP(J34,'チーム名一覧'!$B$6:$C$51,2),"")</f>
        <v>明石城西</v>
      </c>
      <c r="N34">
        <f>IF(K34&gt;0,VLOOKUP(K34,'チーム名一覧'!$B$6:$C$51,2),"")</f>
      </c>
    </row>
    <row r="35" spans="1:14" ht="13.5">
      <c r="A35" s="1" t="s">
        <v>45</v>
      </c>
      <c r="B35" s="1" t="str">
        <f t="shared" si="0"/>
        <v>須磨東  県尼崎
加古川北  葺合
  葺合</v>
      </c>
      <c r="C35">
        <v>6</v>
      </c>
      <c r="D35">
        <v>7</v>
      </c>
      <c r="F35" t="str">
        <f>IF(C35&gt;0,VLOOKUP(C35,'チーム名一覧'!$B$6:$C$51,2),"")</f>
        <v>須磨東</v>
      </c>
      <c r="G35" t="str">
        <f>IF(D35&gt;0,VLOOKUP(D35,'チーム名一覧'!$B$6:$C$51,2),"")</f>
        <v>加古川北</v>
      </c>
      <c r="H35">
        <f>IF(E35&gt;0,VLOOKUP(E35,'チーム名一覧'!$B$6:$C$51,2),"")</f>
      </c>
      <c r="I35">
        <v>8</v>
      </c>
      <c r="J35">
        <v>9</v>
      </c>
      <c r="K35">
        <v>9</v>
      </c>
      <c r="L35" t="str">
        <f>IF(I35&gt;0,VLOOKUP(I35,'チーム名一覧'!$B$6:$C$51,2),"")</f>
        <v>県尼崎</v>
      </c>
      <c r="M35" t="str">
        <f>IF(J35&gt;0,VLOOKUP(J35,'チーム名一覧'!$B$6:$C$51,2),"")</f>
        <v>葺合</v>
      </c>
      <c r="N35" t="str">
        <f>IF(K35&gt;0,VLOOKUP(K35,'チーム名一覧'!$B$6:$C$51,2),"")</f>
        <v>葺合</v>
      </c>
    </row>
    <row r="36" spans="1:14" ht="13.5">
      <c r="A36" s="1" t="s">
        <v>46</v>
      </c>
      <c r="B36" s="1" t="str">
        <f t="shared" si="0"/>
        <v>高砂南  明石西
兵庫商業  伊丹北
川西北陵  </v>
      </c>
      <c r="C36">
        <v>10</v>
      </c>
      <c r="D36">
        <v>11</v>
      </c>
      <c r="E36">
        <v>12</v>
      </c>
      <c r="F36" t="str">
        <f>IF(C36&gt;0,VLOOKUP(C36,'チーム名一覧'!$B$6:$C$51,2),"")</f>
        <v>高砂南</v>
      </c>
      <c r="G36" t="str">
        <f>IF(D36&gt;0,VLOOKUP(D36,'チーム名一覧'!$B$6:$C$51,2),"")</f>
        <v>兵庫商業</v>
      </c>
      <c r="H36" t="str">
        <f>IF(E36&gt;0,VLOOKUP(E36,'チーム名一覧'!$B$6:$C$51,2),"")</f>
        <v>川西北陵</v>
      </c>
      <c r="I36">
        <v>13</v>
      </c>
      <c r="J36">
        <v>14</v>
      </c>
      <c r="L36" t="str">
        <f>IF(I36&gt;0,VLOOKUP(I36,'チーム名一覧'!$B$6:$C$51,2),"")</f>
        <v>明石西</v>
      </c>
      <c r="M36" t="str">
        <f>IF(J36&gt;0,VLOOKUP(J36,'チーム名一覧'!$B$6:$C$51,2),"")</f>
        <v>伊丹北</v>
      </c>
      <c r="N36">
        <f>IF(K36&gt;0,VLOOKUP(K36,'チーム名一覧'!$B$6:$C$51,2),"")</f>
      </c>
    </row>
    <row r="37" spans="1:14" ht="13.5">
      <c r="A37" s="1" t="s">
        <v>47</v>
      </c>
      <c r="B37" s="1" t="str">
        <f t="shared" si="0"/>
        <v>兵庫工業  県伊丹
明石南  宝塚西
  武庫川大附</v>
      </c>
      <c r="C37">
        <v>15</v>
      </c>
      <c r="D37">
        <v>16</v>
      </c>
      <c r="F37" t="str">
        <f>IF(C37&gt;0,VLOOKUP(C37,'チーム名一覧'!$B$6:$C$51,2),"")</f>
        <v>兵庫工業</v>
      </c>
      <c r="G37" t="str">
        <f>IF(D37&gt;0,VLOOKUP(D37,'チーム名一覧'!$B$6:$C$51,2),"")</f>
        <v>明石南</v>
      </c>
      <c r="H37">
        <f>IF(E37&gt;0,VLOOKUP(E37,'チーム名一覧'!$B$6:$C$51,2),"")</f>
      </c>
      <c r="I37">
        <v>17</v>
      </c>
      <c r="J37">
        <v>18</v>
      </c>
      <c r="K37">
        <v>19</v>
      </c>
      <c r="L37" t="str">
        <f>IF(I37&gt;0,VLOOKUP(I37,'チーム名一覧'!$B$6:$C$51,2),"")</f>
        <v>県伊丹</v>
      </c>
      <c r="M37" t="str">
        <f>IF(J37&gt;0,VLOOKUP(J37,'チーム名一覧'!$B$6:$C$51,2),"")</f>
        <v>宝塚西</v>
      </c>
      <c r="N37" t="str">
        <f>IF(K37&gt;0,VLOOKUP(K37,'チーム名一覧'!$B$6:$C$51,2),"")</f>
        <v>武庫川大附</v>
      </c>
    </row>
    <row r="38" spans="1:14" ht="13.5">
      <c r="A38" s="1" t="s">
        <v>48</v>
      </c>
      <c r="B38" s="1" t="str">
        <f t="shared" si="0"/>
        <v>明石  神戸北
神戸商業  須磨
伊川谷北  </v>
      </c>
      <c r="C38">
        <v>20</v>
      </c>
      <c r="D38">
        <v>21</v>
      </c>
      <c r="E38">
        <v>22</v>
      </c>
      <c r="F38" t="str">
        <f>IF(C38&gt;0,VLOOKUP(C38,'チーム名一覧'!$B$6:$C$51,2),"")</f>
        <v>明石</v>
      </c>
      <c r="G38" t="str">
        <f>IF(D38&gt;0,VLOOKUP(D38,'チーム名一覧'!$B$6:$C$51,2),"")</f>
        <v>神戸商業</v>
      </c>
      <c r="H38" t="str">
        <f>IF(E38&gt;0,VLOOKUP(E38,'チーム名一覧'!$B$6:$C$51,2),"")</f>
        <v>伊川谷北</v>
      </c>
      <c r="I38">
        <v>23</v>
      </c>
      <c r="J38">
        <v>24</v>
      </c>
      <c r="L38" t="str">
        <f>IF(I38&gt;0,VLOOKUP(I38,'チーム名一覧'!$B$6:$C$51,2),"")</f>
        <v>神戸北</v>
      </c>
      <c r="M38" t="str">
        <f>IF(J38&gt;0,VLOOKUP(J38,'チーム名一覧'!$B$6:$C$51,2),"")</f>
        <v>須磨</v>
      </c>
      <c r="N38">
        <f>IF(K38&gt;0,VLOOKUP(K38,'チーム名一覧'!$B$6:$C$51,2),"")</f>
      </c>
    </row>
    <row r="39" spans="1:14" ht="13.5">
      <c r="A39" s="1" t="s">
        <v>49</v>
      </c>
      <c r="B39" s="1" t="str">
        <f t="shared" si="0"/>
        <v>市立神港  県西宮
北須磨  明石清水
  市西宮</v>
      </c>
      <c r="C39">
        <v>25</v>
      </c>
      <c r="D39">
        <v>26</v>
      </c>
      <c r="F39" t="str">
        <f>IF(C39&gt;0,VLOOKUP(C39,'チーム名一覧'!$B$6:$C$51,2),"")</f>
        <v>市立神港</v>
      </c>
      <c r="G39" t="str">
        <f>IF(D39&gt;0,VLOOKUP(D39,'チーム名一覧'!$B$6:$C$51,2),"")</f>
        <v>北須磨</v>
      </c>
      <c r="H39">
        <f>IF(E39&gt;0,VLOOKUP(E39,'チーム名一覧'!$B$6:$C$51,2),"")</f>
      </c>
      <c r="I39">
        <v>27</v>
      </c>
      <c r="J39">
        <v>28</v>
      </c>
      <c r="K39">
        <v>29</v>
      </c>
      <c r="L39" t="str">
        <f>IF(I39&gt;0,VLOOKUP(I39,'チーム名一覧'!$B$6:$C$51,2),"")</f>
        <v>県西宮</v>
      </c>
      <c r="M39" t="str">
        <f>IF(J39&gt;0,VLOOKUP(J39,'チーム名一覧'!$B$6:$C$51,2),"")</f>
        <v>明石清水</v>
      </c>
      <c r="N39" t="str">
        <f>IF(K39&gt;0,VLOOKUP(K39,'チーム名一覧'!$B$6:$C$51,2),"")</f>
        <v>市西宮</v>
      </c>
    </row>
    <row r="40" spans="1:14" ht="13.5">
      <c r="A40" s="1" t="s">
        <v>50</v>
      </c>
      <c r="B40" s="1" t="str">
        <f t="shared" si="0"/>
        <v>親和  明石北
甲子園  神戸科技
尼崎小田  </v>
      </c>
      <c r="C40">
        <v>30</v>
      </c>
      <c r="D40">
        <v>31</v>
      </c>
      <c r="E40">
        <v>32</v>
      </c>
      <c r="F40" t="str">
        <f>IF(C40&gt;0,VLOOKUP(C40,'チーム名一覧'!$B$6:$C$51,2),"")</f>
        <v>親和</v>
      </c>
      <c r="G40" t="str">
        <f>IF(D40&gt;0,VLOOKUP(D40,'チーム名一覧'!$B$6:$C$51,2),"")</f>
        <v>甲子園</v>
      </c>
      <c r="H40" t="str">
        <f>IF(E40&gt;0,VLOOKUP(E40,'チーム名一覧'!$B$6:$C$51,2),"")</f>
        <v>尼崎小田</v>
      </c>
      <c r="I40">
        <v>33</v>
      </c>
      <c r="J40">
        <v>34</v>
      </c>
      <c r="L40" t="str">
        <f>IF(I40&gt;0,VLOOKUP(I40,'チーム名一覧'!$B$6:$C$51,2),"")</f>
        <v>明石北</v>
      </c>
      <c r="M40" t="str">
        <f>IF(J40&gt;0,VLOOKUP(J40,'チーム名一覧'!$B$6:$C$51,2),"")</f>
        <v>神戸科技</v>
      </c>
      <c r="N40">
        <f>IF(K40&gt;0,VLOOKUP(K40,'チーム名一覧'!$B$6:$C$51,2),"")</f>
      </c>
    </row>
    <row r="41" spans="1:14" ht="13.5">
      <c r="A41" s="1" t="s">
        <v>51</v>
      </c>
      <c r="B41" s="1" t="str">
        <f t="shared" si="0"/>
        <v>六甲アイランド  宝塚北
鳴尾  園田学園
  夙川</v>
      </c>
      <c r="C41">
        <v>35</v>
      </c>
      <c r="D41">
        <v>36</v>
      </c>
      <c r="F41" t="str">
        <f>IF(C41&gt;0,VLOOKUP(C41,'チーム名一覧'!$B$6:$C$51,2),"")</f>
        <v>六甲アイランド</v>
      </c>
      <c r="G41" t="str">
        <f>IF(D41&gt;0,VLOOKUP(D41,'チーム名一覧'!$B$6:$C$51,2),"")</f>
        <v>鳴尾</v>
      </c>
      <c r="H41">
        <f>IF(E41&gt;0,VLOOKUP(E41,'チーム名一覧'!$B$6:$C$51,2),"")</f>
      </c>
      <c r="I41">
        <v>37</v>
      </c>
      <c r="J41">
        <v>38</v>
      </c>
      <c r="K41">
        <v>39</v>
      </c>
      <c r="L41" t="str">
        <f>IF(I41&gt;0,VLOOKUP(I41,'チーム名一覧'!$B$6:$C$51,2),"")</f>
        <v>宝塚北</v>
      </c>
      <c r="M41" t="str">
        <f>IF(J41&gt;0,VLOOKUP(J41,'チーム名一覧'!$B$6:$C$51,2),"")</f>
        <v>園田学園</v>
      </c>
      <c r="N41" t="str">
        <f>IF(K41&gt;0,VLOOKUP(K41,'チーム名一覧'!$B$6:$C$51,2),"")</f>
        <v>夙川</v>
      </c>
    </row>
    <row r="42" spans="1:14" ht="13.5">
      <c r="A42" s="1" t="s">
        <v>52</v>
      </c>
      <c r="B42" s="1" t="str">
        <f t="shared" si="0"/>
        <v>  
  </v>
      </c>
      <c r="F42">
        <f>IF(C42&gt;0,VLOOKUP(C42,'チーム名一覧'!$B$6:$C$51,2),"")</f>
      </c>
      <c r="G42">
        <f>IF(D42&gt;0,VLOOKUP(D42,'チーム名一覧'!$B$6:$C$51,2),"")</f>
      </c>
      <c r="H42">
        <f>IF(E42&gt;0,VLOOKUP(E42,'チーム名一覧'!$B$6:$C$51,2),"")</f>
      </c>
      <c r="L42">
        <f>IF(I42&gt;0,VLOOKUP(I42,'チーム名一覧'!$B$6:$C$51,2),"")</f>
      </c>
      <c r="M42">
        <f>IF(J42&gt;0,VLOOKUP(J42,'チーム名一覧'!$B$6:$C$51,2),"")</f>
      </c>
      <c r="N42">
        <f>IF(K42&gt;0,VLOOKUP(K42,'チーム名一覧'!$B$6:$C$51,2),"")</f>
      </c>
    </row>
    <row r="43" spans="1:14" ht="13.5">
      <c r="A43" s="1" t="s">
        <v>53</v>
      </c>
      <c r="B43" s="1" t="str">
        <f t="shared" si="0"/>
        <v>  
  </v>
      </c>
      <c r="F43">
        <f>IF(C43&gt;0,VLOOKUP(C43,'チーム名一覧'!$B$6:$C$51,2),"")</f>
      </c>
      <c r="G43">
        <f>IF(D43&gt;0,VLOOKUP(D43,'チーム名一覧'!$B$6:$C$51,2),"")</f>
      </c>
      <c r="H43">
        <f>IF(E43&gt;0,VLOOKUP(E43,'チーム名一覧'!$B$6:$C$51,2),"")</f>
      </c>
      <c r="L43">
        <f>IF(I43&gt;0,VLOOKUP(I43,'チーム名一覧'!$B$6:$C$51,2),"")</f>
      </c>
      <c r="M43">
        <f>IF(J43&gt;0,VLOOKUP(J43,'チーム名一覧'!$B$6:$C$51,2),"")</f>
      </c>
      <c r="N43">
        <f>IF(K43&gt;0,VLOOKUP(K43,'チーム名一覧'!$B$6:$C$51,2),"")</f>
      </c>
    </row>
    <row r="44" spans="1:14" ht="13.5">
      <c r="A44" s="1" t="s">
        <v>54</v>
      </c>
      <c r="B44" s="1" t="str">
        <f t="shared" si="0"/>
        <v>  
  </v>
      </c>
      <c r="F44">
        <f>IF(C44&gt;0,VLOOKUP(C44,'チーム名一覧'!$B$6:$C$51,2),"")</f>
      </c>
      <c r="G44">
        <f>IF(D44&gt;0,VLOOKUP(D44,'チーム名一覧'!$B$6:$C$51,2),"")</f>
      </c>
      <c r="H44">
        <f>IF(E44&gt;0,VLOOKUP(E44,'チーム名一覧'!$B$6:$C$51,2),"")</f>
      </c>
      <c r="L44">
        <f>IF(I44&gt;0,VLOOKUP(I44,'チーム名一覧'!$B$6:$C$51,2),"")</f>
      </c>
      <c r="M44">
        <f>IF(J44&gt;0,VLOOKUP(J44,'チーム名一覧'!$B$6:$C$51,2),"")</f>
      </c>
      <c r="N44">
        <f>IF(K44&gt;0,VLOOKUP(K44,'チーム名一覧'!$B$6:$C$51,2),"")</f>
      </c>
    </row>
    <row r="45" spans="1:14" ht="13.5">
      <c r="A45" s="1" t="s">
        <v>55</v>
      </c>
      <c r="B45" s="1" t="str">
        <f t="shared" si="0"/>
        <v>  
  </v>
      </c>
      <c r="F45">
        <f>IF(C45&gt;0,VLOOKUP(C45,'チーム名一覧'!$B$6:$C$51,2),"")</f>
      </c>
      <c r="G45">
        <f>IF(D45&gt;0,VLOOKUP(D45,'チーム名一覧'!$B$6:$C$51,2),"")</f>
      </c>
      <c r="H45">
        <f>IF(E45&gt;0,VLOOKUP(E45,'チーム名一覧'!$B$6:$C$51,2),"")</f>
      </c>
      <c r="L45">
        <f>IF(I45&gt;0,VLOOKUP(I45,'チーム名一覧'!$B$6:$C$51,2),"")</f>
      </c>
      <c r="M45">
        <f>IF(J45&gt;0,VLOOKUP(J45,'チーム名一覧'!$B$6:$C$51,2),"")</f>
      </c>
      <c r="N45">
        <f>IF(K45&gt;0,VLOOKUP(K45,'チーム名一覧'!$B$6:$C$51,2),"")</f>
      </c>
    </row>
    <row r="46" spans="1:14" ht="13.5">
      <c r="A46" s="1" t="s">
        <v>56</v>
      </c>
      <c r="B46" s="1" t="str">
        <f t="shared" si="0"/>
        <v>  
  </v>
      </c>
      <c r="F46">
        <f>IF(C46&gt;0,VLOOKUP(C46,'チーム名一覧'!$B$6:$C$51,2),"")</f>
      </c>
      <c r="G46">
        <f>IF(D46&gt;0,VLOOKUP(D46,'チーム名一覧'!$B$6:$C$51,2),"")</f>
      </c>
      <c r="H46">
        <f>IF(E46&gt;0,VLOOKUP(E46,'チーム名一覧'!$B$6:$C$51,2),"")</f>
      </c>
      <c r="L46">
        <f>IF(I46&gt;0,VLOOKUP(I46,'チーム名一覧'!$B$6:$C$51,2),"")</f>
      </c>
      <c r="M46">
        <f>IF(J46&gt;0,VLOOKUP(J46,'チーム名一覧'!$B$6:$C$51,2),"")</f>
      </c>
      <c r="N46">
        <f>IF(K46&gt;0,VLOOKUP(K46,'チーム名一覧'!$B$6:$C$51,2),"")</f>
      </c>
    </row>
    <row r="47" spans="1:14" ht="13.5">
      <c r="A47" s="1" t="s">
        <v>57</v>
      </c>
      <c r="B47" s="1" t="str">
        <f t="shared" si="0"/>
        <v>  
  </v>
      </c>
      <c r="F47">
        <f>IF(C47&gt;0,VLOOKUP(C47,'チーム名一覧'!$B$6:$C$51,2),"")</f>
      </c>
      <c r="G47">
        <f>IF(D47&gt;0,VLOOKUP(D47,'チーム名一覧'!$B$6:$C$51,2),"")</f>
      </c>
      <c r="H47">
        <f>IF(E47&gt;0,VLOOKUP(E47,'チーム名一覧'!$B$6:$C$51,2),"")</f>
      </c>
      <c r="L47">
        <f>IF(I47&gt;0,VLOOKUP(I47,'チーム名一覧'!$B$6:$C$51,2),"")</f>
      </c>
      <c r="M47">
        <f>IF(J47&gt;0,VLOOKUP(J47,'チーム名一覧'!$B$6:$C$51,2),"")</f>
      </c>
      <c r="N47">
        <f>IF(K47&gt;0,VLOOKUP(K47,'チーム名一覧'!$B$6:$C$51,2),"")</f>
      </c>
    </row>
    <row r="48" spans="1:14" ht="13.5">
      <c r="A48" s="1" t="s">
        <v>58</v>
      </c>
      <c r="B48" s="1" t="str">
        <f t="shared" si="0"/>
        <v>  
  </v>
      </c>
      <c r="F48">
        <f>IF(C48&gt;0,VLOOKUP(C48,'チーム名一覧'!$B$6:$C$51,2),"")</f>
      </c>
      <c r="G48">
        <f>IF(D48&gt;0,VLOOKUP(D48,'チーム名一覧'!$B$6:$C$51,2),"")</f>
      </c>
      <c r="H48">
        <f>IF(E48&gt;0,VLOOKUP(E48,'チーム名一覧'!$B$6:$C$51,2),"")</f>
      </c>
      <c r="L48">
        <f>IF(I48&gt;0,VLOOKUP(I48,'チーム名一覧'!$B$6:$C$51,2),"")</f>
      </c>
      <c r="M48">
        <f>IF(J48&gt;0,VLOOKUP(J48,'チーム名一覧'!$B$6:$C$51,2),"")</f>
      </c>
      <c r="N48">
        <f>IF(K48&gt;0,VLOOKUP(K48,'チーム名一覧'!$B$6:$C$51,2),"")</f>
      </c>
    </row>
    <row r="49" ht="13.5">
      <c r="A49" s="1" t="s">
        <v>59</v>
      </c>
    </row>
    <row r="50" ht="13.5">
      <c r="A50" s="1" t="s">
        <v>60</v>
      </c>
    </row>
    <row r="51" ht="13.5">
      <c r="A51" s="1" t="s">
        <v>61</v>
      </c>
    </row>
    <row r="52" ht="13.5">
      <c r="A52" s="1" t="s">
        <v>62</v>
      </c>
    </row>
    <row r="53" ht="13.5">
      <c r="A53" s="1" t="s">
        <v>63</v>
      </c>
    </row>
    <row r="54" ht="13.5">
      <c r="A54" s="1" t="s">
        <v>64</v>
      </c>
    </row>
    <row r="55" ht="13.5">
      <c r="A55" s="1" t="s">
        <v>3</v>
      </c>
    </row>
    <row r="56" ht="13.5">
      <c r="A56" s="1" t="s">
        <v>65</v>
      </c>
    </row>
    <row r="57" ht="13.5">
      <c r="A57" s="1" t="s">
        <v>4</v>
      </c>
    </row>
    <row r="58" ht="13.5">
      <c r="A58" s="1" t="s">
        <v>5</v>
      </c>
    </row>
    <row r="59" ht="13.5">
      <c r="A59" s="1" t="s">
        <v>6</v>
      </c>
    </row>
    <row r="60" ht="13.5">
      <c r="A60" s="1" t="s">
        <v>7</v>
      </c>
    </row>
    <row r="61" ht="13.5">
      <c r="A61" s="1" t="s">
        <v>8</v>
      </c>
    </row>
    <row r="62" ht="13.5">
      <c r="A62" s="1" t="s">
        <v>9</v>
      </c>
    </row>
    <row r="63" ht="13.5">
      <c r="A63" s="1" t="s">
        <v>10</v>
      </c>
    </row>
    <row r="64" ht="13.5">
      <c r="A64" s="1" t="s">
        <v>11</v>
      </c>
    </row>
    <row r="65" ht="13.5">
      <c r="A65" s="1" t="s">
        <v>12</v>
      </c>
    </row>
    <row r="66" ht="13.5">
      <c r="A66" s="1" t="s">
        <v>13</v>
      </c>
    </row>
    <row r="67" ht="13.5">
      <c r="A67" s="1" t="s">
        <v>14</v>
      </c>
    </row>
    <row r="68" ht="13.5">
      <c r="A68" s="1" t="s">
        <v>15</v>
      </c>
    </row>
    <row r="69" ht="13.5">
      <c r="A69" s="1" t="s">
        <v>16</v>
      </c>
    </row>
    <row r="70" ht="13.5">
      <c r="A70" s="1" t="s">
        <v>17</v>
      </c>
    </row>
    <row r="71" ht="13.5">
      <c r="A71" s="1" t="s">
        <v>18</v>
      </c>
    </row>
    <row r="72" ht="13.5">
      <c r="A72" s="1" t="s">
        <v>19</v>
      </c>
    </row>
    <row r="73" ht="13.5">
      <c r="A73" s="1" t="s">
        <v>20</v>
      </c>
    </row>
    <row r="74" ht="13.5">
      <c r="A74" s="1" t="s">
        <v>21</v>
      </c>
    </row>
    <row r="75" ht="13.5">
      <c r="A75" s="1" t="s">
        <v>22</v>
      </c>
    </row>
    <row r="76" ht="13.5">
      <c r="A76" s="1" t="s">
        <v>23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106"/>
  <sheetViews>
    <sheetView showGridLines="0" showRowColHeaders="0" tabSelected="1" workbookViewId="0" topLeftCell="C98">
      <selection activeCell="H99" sqref="H99"/>
    </sheetView>
  </sheetViews>
  <sheetFormatPr defaultColWidth="9.00390625" defaultRowHeight="13.5"/>
  <cols>
    <col min="2" max="2" width="9.125" style="21" customWidth="1"/>
    <col min="3" max="5" width="5.625" style="0" customWidth="1"/>
    <col min="6" max="7" width="9.125" style="21" customWidth="1"/>
    <col min="8" max="10" width="5.625" style="0" customWidth="1"/>
    <col min="11" max="11" width="9.125" style="21" customWidth="1"/>
    <col min="14" max="14" width="8.75390625" style="0" hidden="1" customWidth="1"/>
    <col min="15" max="17" width="2.375" style="0" hidden="1" customWidth="1"/>
    <col min="18" max="19" width="8.75390625" style="0" hidden="1" customWidth="1"/>
    <col min="20" max="22" width="2.625" style="0" hidden="1" customWidth="1"/>
    <col min="23" max="23" width="8.75390625" style="0" hidden="1" customWidth="1"/>
  </cols>
  <sheetData>
    <row r="2" ht="13.5">
      <c r="B2" s="21" t="s">
        <v>118</v>
      </c>
    </row>
    <row r="5" ht="14.25" thickBot="1">
      <c r="B5" s="21" t="s">
        <v>73</v>
      </c>
    </row>
    <row r="6" spans="2:23" ht="13.5">
      <c r="B6" s="20" t="str">
        <f>IF(N6&lt;2,N7,IF(N6&lt;3,N8,#REF!&amp;"勝者"))</f>
        <v>柏原</v>
      </c>
      <c r="C6" s="15"/>
      <c r="D6" s="15" t="s">
        <v>109</v>
      </c>
      <c r="E6" s="15"/>
      <c r="F6" s="19" t="str">
        <f>IF(R6&lt;2,R7,IF(R6&lt;3,R8,#REF!&amp;"勝者"))</f>
        <v>神戸鈴蘭台</v>
      </c>
      <c r="G6" s="20" t="str">
        <f>IF(S6&lt;2,S7,IF(S6&lt;3,S8,#REF!&amp;"勝者"))</f>
        <v>兵庫商業</v>
      </c>
      <c r="H6" s="15"/>
      <c r="I6" s="15" t="s">
        <v>110</v>
      </c>
      <c r="J6" s="15"/>
      <c r="K6" s="19" t="str">
        <f>IF(W6&lt;2,W7,IF(W6&lt;3,W8,#REF!&amp;"勝者"))</f>
        <v>川西北陵</v>
      </c>
      <c r="N6">
        <v>0</v>
      </c>
      <c r="R6">
        <v>0</v>
      </c>
      <c r="S6">
        <v>0</v>
      </c>
      <c r="W6">
        <v>0</v>
      </c>
    </row>
    <row r="7" spans="2:23" ht="13.5">
      <c r="B7" s="48">
        <f>SUM(C7:C8)</f>
        <v>4</v>
      </c>
      <c r="C7" s="16">
        <v>3</v>
      </c>
      <c r="D7" s="16" t="s">
        <v>69</v>
      </c>
      <c r="E7" s="16">
        <v>9</v>
      </c>
      <c r="F7" s="50">
        <f>SUM(E7:E8)</f>
        <v>19</v>
      </c>
      <c r="G7" s="48">
        <f>SUM(H7:H8)</f>
        <v>2</v>
      </c>
      <c r="H7" s="16">
        <v>0</v>
      </c>
      <c r="I7" s="16" t="s">
        <v>69</v>
      </c>
      <c r="J7" s="16">
        <v>11</v>
      </c>
      <c r="K7" s="50">
        <f>SUM(J7:J8)</f>
        <v>24</v>
      </c>
      <c r="N7" t="str">
        <f>'組合せ'!C7</f>
        <v>柏原</v>
      </c>
      <c r="R7" t="str">
        <f>'組合せ'!C9</f>
        <v>神戸鈴蘭台</v>
      </c>
      <c r="S7" t="str">
        <f>'組合せ'!C25</f>
        <v>兵庫商業</v>
      </c>
      <c r="W7" t="str">
        <f>'組合せ'!C27</f>
        <v>川西北陵</v>
      </c>
    </row>
    <row r="8" spans="2:11" ht="14.25" thickBot="1">
      <c r="B8" s="49"/>
      <c r="C8" s="18">
        <v>1</v>
      </c>
      <c r="D8" s="18" t="s">
        <v>70</v>
      </c>
      <c r="E8" s="18">
        <v>10</v>
      </c>
      <c r="F8" s="51"/>
      <c r="G8" s="49"/>
      <c r="H8" s="18">
        <v>2</v>
      </c>
      <c r="I8" s="18" t="s">
        <v>70</v>
      </c>
      <c r="J8" s="18">
        <v>13</v>
      </c>
      <c r="K8" s="51"/>
    </row>
    <row r="9" ht="5.25" customHeight="1" thickBot="1"/>
    <row r="10" spans="2:23" ht="13.5">
      <c r="B10" s="20" t="str">
        <f>IF(N10&lt;2,N11,IF(N10&lt;3,N12,#REF!&amp;"勝者"))</f>
        <v>県伊丹</v>
      </c>
      <c r="C10" s="15"/>
      <c r="D10" s="15" t="s">
        <v>111</v>
      </c>
      <c r="E10" s="15"/>
      <c r="F10" s="19" t="str">
        <f>IF(R10&lt;2,R11,IF(R10&lt;3,R12,#REF!&amp;"勝者"))</f>
        <v>宝塚西</v>
      </c>
      <c r="G10" s="20" t="str">
        <f>IF(S10&lt;2,S11,IF(S10&lt;3,S12,#REF!&amp;"勝者"))</f>
        <v>神戸商業</v>
      </c>
      <c r="H10" s="15"/>
      <c r="I10" s="15" t="s">
        <v>112</v>
      </c>
      <c r="J10" s="15"/>
      <c r="K10" s="19" t="str">
        <f>IF(W10&lt;2,W11,IF(W10&lt;3,W12,#REF!&amp;"勝者"))</f>
        <v>伊川谷北</v>
      </c>
      <c r="N10">
        <v>0</v>
      </c>
      <c r="R10">
        <v>0</v>
      </c>
      <c r="S10">
        <v>0</v>
      </c>
      <c r="W10">
        <v>0</v>
      </c>
    </row>
    <row r="11" spans="2:23" ht="13.5">
      <c r="B11" s="48">
        <f>SUM(C11:C12)</f>
        <v>26</v>
      </c>
      <c r="C11" s="16">
        <v>14</v>
      </c>
      <c r="D11" s="16" t="s">
        <v>69</v>
      </c>
      <c r="E11" s="16">
        <v>2</v>
      </c>
      <c r="F11" s="50">
        <f>SUM(E11:E12)</f>
        <v>2</v>
      </c>
      <c r="G11" s="48">
        <f>SUM(H11:H12)</f>
        <v>9</v>
      </c>
      <c r="H11" s="16">
        <v>2</v>
      </c>
      <c r="I11" s="16" t="s">
        <v>69</v>
      </c>
      <c r="J11" s="16">
        <v>2</v>
      </c>
      <c r="K11" s="50">
        <f>SUM(J11:J12)</f>
        <v>2</v>
      </c>
      <c r="N11" t="str">
        <f>'組合せ'!C37</f>
        <v>県伊丹</v>
      </c>
      <c r="R11" t="str">
        <f>'組合せ'!C39</f>
        <v>宝塚西</v>
      </c>
      <c r="S11" t="str">
        <f>'組合せ'!Q6</f>
        <v>神戸商業</v>
      </c>
      <c r="W11" t="str">
        <f>'組合せ'!Q8</f>
        <v>伊川谷北</v>
      </c>
    </row>
    <row r="12" spans="2:11" ht="14.25" thickBot="1">
      <c r="B12" s="49"/>
      <c r="C12" s="18">
        <v>12</v>
      </c>
      <c r="D12" s="18" t="s">
        <v>70</v>
      </c>
      <c r="E12" s="18">
        <v>0</v>
      </c>
      <c r="F12" s="51"/>
      <c r="G12" s="49"/>
      <c r="H12" s="18">
        <v>7</v>
      </c>
      <c r="I12" s="18" t="s">
        <v>70</v>
      </c>
      <c r="J12" s="18">
        <v>0</v>
      </c>
      <c r="K12" s="51"/>
    </row>
    <row r="13" ht="5.25" customHeight="1" thickBot="1"/>
    <row r="14" spans="2:23" ht="13.5">
      <c r="B14" s="20" t="str">
        <f>IF(N14&lt;2,N15,IF(N14&lt;3,N16,N18&amp;"勝者"))</f>
        <v>県西宮</v>
      </c>
      <c r="C14" s="15"/>
      <c r="D14" s="15" t="s">
        <v>113</v>
      </c>
      <c r="E14" s="15"/>
      <c r="F14" s="19" t="str">
        <f>IF(R14&lt;2,R15,IF(R14&lt;3,R16,R18&amp;"勝者"))</f>
        <v>明石清水</v>
      </c>
      <c r="G14" s="20" t="str">
        <f>IF(S14&lt;2,S15,IF(S14&lt;3,S16,S18&amp;"勝者"))</f>
        <v>甲子園</v>
      </c>
      <c r="H14" s="15"/>
      <c r="I14" s="15" t="s">
        <v>114</v>
      </c>
      <c r="J14" s="15"/>
      <c r="K14" s="19" t="str">
        <f>IF(W14&lt;2,W15,IF(W14&lt;3,W16,W18&amp;"勝者"))</f>
        <v>尼崎小田</v>
      </c>
      <c r="N14">
        <v>0</v>
      </c>
      <c r="R14">
        <v>0</v>
      </c>
      <c r="S14">
        <v>0</v>
      </c>
      <c r="W14">
        <v>0</v>
      </c>
    </row>
    <row r="15" spans="2:23" ht="13.5">
      <c r="B15" s="48">
        <f>SUM(C15:C18)</f>
        <v>12</v>
      </c>
      <c r="C15" s="16">
        <v>5</v>
      </c>
      <c r="D15" s="16" t="s">
        <v>69</v>
      </c>
      <c r="E15" s="16">
        <v>4</v>
      </c>
      <c r="F15" s="50">
        <f>SUM(E15:E18)</f>
        <v>13</v>
      </c>
      <c r="G15" s="48">
        <f>SUM(H15:H18)</f>
        <v>7</v>
      </c>
      <c r="H15" s="16">
        <v>3</v>
      </c>
      <c r="I15" s="16" t="s">
        <v>69</v>
      </c>
      <c r="J15" s="16">
        <v>6</v>
      </c>
      <c r="K15" s="50">
        <f>SUM(J15:J18)</f>
        <v>13</v>
      </c>
      <c r="N15" t="str">
        <f>'組合せ'!Q18</f>
        <v>県西宮</v>
      </c>
      <c r="R15" t="str">
        <f>'組合せ'!Q20</f>
        <v>明石清水</v>
      </c>
      <c r="S15" t="str">
        <f>'組合せ'!Q26</f>
        <v>甲子園</v>
      </c>
      <c r="W15" t="str">
        <f>'組合せ'!Q28</f>
        <v>尼崎小田</v>
      </c>
    </row>
    <row r="16" spans="2:11" ht="13.5">
      <c r="B16" s="48"/>
      <c r="C16" s="16">
        <v>6</v>
      </c>
      <c r="D16" s="16" t="s">
        <v>70</v>
      </c>
      <c r="E16" s="16">
        <v>7</v>
      </c>
      <c r="F16" s="50"/>
      <c r="G16" s="48"/>
      <c r="H16" s="16">
        <v>4</v>
      </c>
      <c r="I16" s="16" t="s">
        <v>70</v>
      </c>
      <c r="J16" s="16">
        <v>7</v>
      </c>
      <c r="K16" s="50"/>
    </row>
    <row r="17" spans="2:11" ht="13.5">
      <c r="B17" s="48"/>
      <c r="C17" s="16">
        <v>1</v>
      </c>
      <c r="D17" s="16" t="s">
        <v>165</v>
      </c>
      <c r="E17" s="16">
        <v>1</v>
      </c>
      <c r="F17" s="50"/>
      <c r="G17" s="48"/>
      <c r="H17" s="16" t="s">
        <v>167</v>
      </c>
      <c r="I17" s="16"/>
      <c r="J17" s="16" t="s">
        <v>71</v>
      </c>
      <c r="K17" s="50"/>
    </row>
    <row r="18" spans="2:11" ht="14.25" thickBot="1">
      <c r="B18" s="49"/>
      <c r="C18" s="18">
        <v>0</v>
      </c>
      <c r="D18" s="18" t="s">
        <v>166</v>
      </c>
      <c r="E18" s="18">
        <v>1</v>
      </c>
      <c r="F18" s="51"/>
      <c r="G18" s="49"/>
      <c r="H18" s="18" t="s">
        <v>72</v>
      </c>
      <c r="I18" s="17"/>
      <c r="J18" s="18" t="s">
        <v>72</v>
      </c>
      <c r="K18" s="51"/>
    </row>
    <row r="19" ht="3.75" customHeight="1" thickBot="1"/>
    <row r="20" spans="2:18" ht="13.5">
      <c r="B20" s="20" t="str">
        <f>IF(N20&lt;2,N21,IF(N20&lt;3,N22,#REF!&amp;"勝者"))</f>
        <v>宝塚北</v>
      </c>
      <c r="C20" s="15"/>
      <c r="D20" s="15" t="s">
        <v>115</v>
      </c>
      <c r="E20" s="15"/>
      <c r="F20" s="19" t="str">
        <f>IF(R20&lt;2,R21,IF(R20&lt;3,R22,#REF!&amp;"勝者"))</f>
        <v>園田学園</v>
      </c>
      <c r="G20" s="20"/>
      <c r="H20" s="15"/>
      <c r="I20" s="15"/>
      <c r="J20" s="15"/>
      <c r="K20" s="22"/>
      <c r="N20">
        <v>0</v>
      </c>
      <c r="R20">
        <v>0</v>
      </c>
    </row>
    <row r="21" spans="2:18" ht="13.5">
      <c r="B21" s="48">
        <f>SUM(C21:C22)</f>
        <v>3</v>
      </c>
      <c r="C21" s="16">
        <v>0</v>
      </c>
      <c r="D21" s="16" t="s">
        <v>69</v>
      </c>
      <c r="E21" s="16">
        <v>13</v>
      </c>
      <c r="F21" s="50">
        <f>SUM(E21:E22)</f>
        <v>24</v>
      </c>
      <c r="G21" s="48"/>
      <c r="H21" s="16"/>
      <c r="I21" s="16"/>
      <c r="J21" s="16"/>
      <c r="K21" s="52"/>
      <c r="N21" t="str">
        <f>'組合せ'!Q38</f>
        <v>宝塚北</v>
      </c>
      <c r="R21" t="str">
        <f>'組合せ'!Q40</f>
        <v>園田学園</v>
      </c>
    </row>
    <row r="22" spans="2:11" ht="14.25" thickBot="1">
      <c r="B22" s="49"/>
      <c r="C22" s="18">
        <v>3</v>
      </c>
      <c r="D22" s="18" t="s">
        <v>70</v>
      </c>
      <c r="E22" s="18">
        <v>11</v>
      </c>
      <c r="F22" s="51"/>
      <c r="G22" s="48"/>
      <c r="H22" s="16"/>
      <c r="I22" s="16"/>
      <c r="J22" s="16"/>
      <c r="K22" s="52"/>
    </row>
    <row r="23" ht="14.25" thickBot="1">
      <c r="B23" s="21" t="s">
        <v>74</v>
      </c>
    </row>
    <row r="24" spans="2:23" ht="13.5">
      <c r="B24" s="20" t="str">
        <f>IF(N24&lt;2,N25,IF(N24&lt;3,N26,#REF!&amp;"勝者"))</f>
        <v>神戸星城</v>
      </c>
      <c r="C24" s="15"/>
      <c r="D24" s="15" t="s">
        <v>78</v>
      </c>
      <c r="E24" s="15"/>
      <c r="F24" s="19" t="str">
        <f>IF(R24&lt;2,R25,IF(R24&lt;3,R26,#REF!&amp;"勝者"))</f>
        <v>神戸鈴蘭台</v>
      </c>
      <c r="G24" s="20" t="str">
        <f>IF(S24&lt;2,S25,IF(S24&lt;3,S26,#REF!&amp;"勝者"))</f>
        <v>川西緑台</v>
      </c>
      <c r="H24" s="15"/>
      <c r="I24" s="15" t="s">
        <v>79</v>
      </c>
      <c r="J24" s="15"/>
      <c r="K24" s="19" t="str">
        <f>IF(W24&lt;2,W25,IF(W24&lt;3,W26,#REF!&amp;"勝者"))</f>
        <v>明石城西</v>
      </c>
      <c r="N24">
        <v>0</v>
      </c>
      <c r="R24">
        <f>IF(B7=F7,3,IF(B7&gt;F7,1,2))</f>
        <v>2</v>
      </c>
      <c r="S24">
        <v>0</v>
      </c>
      <c r="W24">
        <v>0</v>
      </c>
    </row>
    <row r="25" spans="2:23" ht="13.5">
      <c r="B25" s="48">
        <f>SUM(C25:C26)</f>
        <v>34</v>
      </c>
      <c r="C25" s="16">
        <v>15</v>
      </c>
      <c r="D25" s="16" t="s">
        <v>69</v>
      </c>
      <c r="E25" s="16">
        <v>1</v>
      </c>
      <c r="F25" s="50">
        <f>SUM(E25:E26)</f>
        <v>1</v>
      </c>
      <c r="G25" s="48">
        <f>SUM(H25:H26)</f>
        <v>21</v>
      </c>
      <c r="H25" s="16">
        <v>10</v>
      </c>
      <c r="I25" s="16" t="s">
        <v>69</v>
      </c>
      <c r="J25" s="16">
        <v>2</v>
      </c>
      <c r="K25" s="50">
        <f>SUM(J25:J26)</f>
        <v>5</v>
      </c>
      <c r="N25" t="str">
        <f>'組合せ'!C5</f>
        <v>神戸星城</v>
      </c>
      <c r="R25" t="str">
        <f>B6</f>
        <v>柏原</v>
      </c>
      <c r="S25" t="str">
        <f>'組合せ'!C11</f>
        <v>川西緑台</v>
      </c>
      <c r="W25" t="str">
        <f>'組合せ'!C13</f>
        <v>明石城西</v>
      </c>
    </row>
    <row r="26" spans="2:18" ht="14.25" thickBot="1">
      <c r="B26" s="49"/>
      <c r="C26" s="18">
        <v>19</v>
      </c>
      <c r="D26" s="18" t="s">
        <v>70</v>
      </c>
      <c r="E26" s="18">
        <v>0</v>
      </c>
      <c r="F26" s="51"/>
      <c r="G26" s="49"/>
      <c r="H26" s="18">
        <v>11</v>
      </c>
      <c r="I26" s="18" t="s">
        <v>70</v>
      </c>
      <c r="J26" s="18">
        <v>3</v>
      </c>
      <c r="K26" s="51"/>
      <c r="R26" t="str">
        <f>F6</f>
        <v>神戸鈴蘭台</v>
      </c>
    </row>
    <row r="27" ht="3.75" customHeight="1" thickBot="1"/>
    <row r="28" spans="2:23" ht="13.5">
      <c r="B28" s="20" t="str">
        <f>IF(N28&lt;2,N29,IF(N28&lt;3,N30,#REF!&amp;"勝者"))</f>
        <v>須磨東</v>
      </c>
      <c r="C28" s="15"/>
      <c r="D28" s="15" t="s">
        <v>80</v>
      </c>
      <c r="E28" s="15"/>
      <c r="F28" s="19" t="str">
        <f>IF(R28&lt;2,R29,IF(R28&lt;3,R30,#REF!&amp;"勝者"))</f>
        <v>加古川北</v>
      </c>
      <c r="G28" s="20" t="str">
        <f>IF(S28&lt;2,S29,IF(S28&lt;3,S30,#REF!&amp;"勝者"))</f>
        <v>県尼崎</v>
      </c>
      <c r="H28" s="15"/>
      <c r="I28" s="15" t="s">
        <v>81</v>
      </c>
      <c r="J28" s="15"/>
      <c r="K28" s="19" t="str">
        <f>IF(W28&lt;2,W29,IF(W28&lt;3,W30,#REF!&amp;"勝者"))</f>
        <v>葺合</v>
      </c>
      <c r="N28">
        <v>0</v>
      </c>
      <c r="R28">
        <v>0</v>
      </c>
      <c r="S28">
        <v>0</v>
      </c>
      <c r="W28">
        <v>0</v>
      </c>
    </row>
    <row r="29" spans="2:23" ht="13.5">
      <c r="B29" s="48">
        <f>SUM(C29:C30)</f>
        <v>20</v>
      </c>
      <c r="C29" s="16">
        <v>12</v>
      </c>
      <c r="D29" s="16" t="s">
        <v>69</v>
      </c>
      <c r="E29" s="16">
        <v>2</v>
      </c>
      <c r="F29" s="50">
        <f>SUM(E29:E30)</f>
        <v>6</v>
      </c>
      <c r="G29" s="48">
        <f>SUM(H29:H30)</f>
        <v>12</v>
      </c>
      <c r="H29" s="16">
        <v>5</v>
      </c>
      <c r="I29" s="16" t="s">
        <v>69</v>
      </c>
      <c r="J29" s="16">
        <v>7</v>
      </c>
      <c r="K29" s="50">
        <f>SUM(J29:J30)</f>
        <v>15</v>
      </c>
      <c r="N29" t="str">
        <f>'組合せ'!C15</f>
        <v>須磨東</v>
      </c>
      <c r="R29" t="str">
        <f>'組合せ'!C17</f>
        <v>加古川北</v>
      </c>
      <c r="S29" t="str">
        <f>'組合せ'!C19</f>
        <v>県尼崎</v>
      </c>
      <c r="W29" t="str">
        <f>'組合せ'!C21</f>
        <v>葺合</v>
      </c>
    </row>
    <row r="30" spans="2:11" ht="14.25" thickBot="1">
      <c r="B30" s="49"/>
      <c r="C30" s="18">
        <v>8</v>
      </c>
      <c r="D30" s="18" t="s">
        <v>70</v>
      </c>
      <c r="E30" s="18">
        <v>4</v>
      </c>
      <c r="F30" s="51"/>
      <c r="G30" s="49"/>
      <c r="H30" s="18">
        <v>7</v>
      </c>
      <c r="I30" s="18" t="s">
        <v>70</v>
      </c>
      <c r="J30" s="18">
        <v>8</v>
      </c>
      <c r="K30" s="51"/>
    </row>
    <row r="31" ht="3.75" customHeight="1" thickBot="1"/>
    <row r="32" spans="2:23" ht="13.5">
      <c r="B32" s="20" t="str">
        <f>IF(N32&lt;2,N33,IF(N32&lt;3,N34,#REF!&amp;"勝者"))</f>
        <v>高砂南</v>
      </c>
      <c r="C32" s="15"/>
      <c r="D32" s="15" t="s">
        <v>82</v>
      </c>
      <c r="E32" s="15"/>
      <c r="F32" s="19" t="str">
        <f>IF(R32&lt;2,R33,IF(R32&lt;3,R34,#REF!&amp;"勝者"))</f>
        <v>川西北陵</v>
      </c>
      <c r="G32" s="20" t="str">
        <f>IF(S32&lt;2,S33,IF(S32&lt;3,S34,#REF!&amp;"勝者"))</f>
        <v>明石西</v>
      </c>
      <c r="H32" s="15"/>
      <c r="I32" s="15" t="s">
        <v>83</v>
      </c>
      <c r="J32" s="15"/>
      <c r="K32" s="19" t="str">
        <f>IF(W32&lt;2,W33,IF(W32&lt;3,W34,#REF!&amp;"勝者"))</f>
        <v>伊丹北</v>
      </c>
      <c r="N32">
        <v>0</v>
      </c>
      <c r="R32">
        <f>IF(G7=K7,3,IF(G7&gt;K7,1,2))</f>
        <v>2</v>
      </c>
      <c r="S32">
        <v>0</v>
      </c>
      <c r="W32">
        <v>0</v>
      </c>
    </row>
    <row r="33" spans="2:23" ht="13.5">
      <c r="B33" s="48">
        <f>SUM(C33:C34)</f>
        <v>14</v>
      </c>
      <c r="C33" s="16">
        <v>8</v>
      </c>
      <c r="D33" s="16" t="s">
        <v>69</v>
      </c>
      <c r="E33" s="16">
        <v>6</v>
      </c>
      <c r="F33" s="50">
        <f>SUM(E33:E34)</f>
        <v>11</v>
      </c>
      <c r="G33" s="48">
        <f>SUM(H33:H34)</f>
        <v>2</v>
      </c>
      <c r="H33" s="16">
        <v>2</v>
      </c>
      <c r="I33" s="16" t="s">
        <v>69</v>
      </c>
      <c r="J33" s="16">
        <v>5</v>
      </c>
      <c r="K33" s="50">
        <f>SUM(J33:J34)</f>
        <v>14</v>
      </c>
      <c r="N33" t="str">
        <f>'組合せ'!C23</f>
        <v>高砂南</v>
      </c>
      <c r="R33" t="str">
        <f>G6</f>
        <v>兵庫商業</v>
      </c>
      <c r="S33" t="str">
        <f>'組合せ'!C29</f>
        <v>明石西</v>
      </c>
      <c r="W33" t="str">
        <f>'組合せ'!C31</f>
        <v>伊丹北</v>
      </c>
    </row>
    <row r="34" spans="2:18" ht="14.25" thickBot="1">
      <c r="B34" s="49"/>
      <c r="C34" s="18">
        <v>6</v>
      </c>
      <c r="D34" s="18" t="s">
        <v>70</v>
      </c>
      <c r="E34" s="18">
        <v>5</v>
      </c>
      <c r="F34" s="51"/>
      <c r="G34" s="49"/>
      <c r="H34" s="18">
        <v>0</v>
      </c>
      <c r="I34" s="18" t="s">
        <v>70</v>
      </c>
      <c r="J34" s="18">
        <v>9</v>
      </c>
      <c r="K34" s="51"/>
      <c r="R34" t="str">
        <f>K6</f>
        <v>川西北陵</v>
      </c>
    </row>
    <row r="35" ht="4.5" customHeight="1" thickBot="1"/>
    <row r="36" spans="2:23" ht="13.5">
      <c r="B36" s="20" t="str">
        <f>IF(N36&lt;2,N37,IF(N36&lt;3,N38,#REF!&amp;"勝者"))</f>
        <v>兵庫工業</v>
      </c>
      <c r="C36" s="15"/>
      <c r="D36" s="15" t="s">
        <v>84</v>
      </c>
      <c r="E36" s="15"/>
      <c r="F36" s="19" t="str">
        <f>IF(R36&lt;2,R37,IF(R36&lt;3,R38,#REF!&amp;"勝者"))</f>
        <v>明石南</v>
      </c>
      <c r="G36" s="20" t="str">
        <f>IF(S36&lt;2,S37,IF(S36&lt;3,S38,#REF!&amp;"勝者"))</f>
        <v>県伊丹</v>
      </c>
      <c r="H36" s="15"/>
      <c r="I36" s="15" t="s">
        <v>85</v>
      </c>
      <c r="J36" s="15"/>
      <c r="K36" s="19" t="str">
        <f>IF(W36&lt;2,W37,IF(W36&lt;3,W38,#REF!&amp;"勝者"))</f>
        <v>武庫川大附</v>
      </c>
      <c r="N36">
        <v>0</v>
      </c>
      <c r="R36">
        <v>0</v>
      </c>
      <c r="S36">
        <f>IF(B11=F11,3,IF(B11&gt;F11,1,2))</f>
        <v>1</v>
      </c>
      <c r="W36">
        <v>0</v>
      </c>
    </row>
    <row r="37" spans="2:23" ht="13.5">
      <c r="B37" s="48">
        <f>SUM(C37:C38)</f>
        <v>7</v>
      </c>
      <c r="C37" s="16">
        <v>6</v>
      </c>
      <c r="D37" s="16" t="s">
        <v>69</v>
      </c>
      <c r="E37" s="16">
        <v>1</v>
      </c>
      <c r="F37" s="50">
        <f>SUM(E37:E38)</f>
        <v>2</v>
      </c>
      <c r="G37" s="48">
        <f>SUM(H37:H38)</f>
        <v>5</v>
      </c>
      <c r="H37" s="16">
        <v>3</v>
      </c>
      <c r="I37" s="16" t="s">
        <v>69</v>
      </c>
      <c r="J37" s="16">
        <v>11</v>
      </c>
      <c r="K37" s="50">
        <f>SUM(J37:J38)</f>
        <v>31</v>
      </c>
      <c r="N37" t="str">
        <f>'組合せ'!C33</f>
        <v>兵庫工業</v>
      </c>
      <c r="R37" t="str">
        <f>'組合せ'!C35</f>
        <v>明石南</v>
      </c>
      <c r="S37" t="str">
        <f>B10</f>
        <v>県伊丹</v>
      </c>
      <c r="W37" t="str">
        <f>'組合せ'!C41</f>
        <v>武庫川大附</v>
      </c>
    </row>
    <row r="38" spans="2:19" ht="14.25" thickBot="1">
      <c r="B38" s="49"/>
      <c r="C38" s="18">
        <v>1</v>
      </c>
      <c r="D38" s="18" t="s">
        <v>70</v>
      </c>
      <c r="E38" s="18">
        <v>1</v>
      </c>
      <c r="F38" s="51"/>
      <c r="G38" s="49"/>
      <c r="H38" s="18">
        <v>2</v>
      </c>
      <c r="I38" s="18" t="s">
        <v>70</v>
      </c>
      <c r="J38" s="18">
        <v>20</v>
      </c>
      <c r="K38" s="51"/>
      <c r="S38" t="str">
        <f>F10</f>
        <v>宝塚西</v>
      </c>
    </row>
    <row r="39" ht="4.5" customHeight="1" thickBot="1"/>
    <row r="40" spans="2:23" ht="14.25" customHeight="1">
      <c r="B40" s="20" t="str">
        <f>IF(N40&lt;2,N41,IF(N40&lt;3,N42,#REF!&amp;"勝者"))</f>
        <v>明石</v>
      </c>
      <c r="C40" s="15"/>
      <c r="D40" s="15" t="s">
        <v>86</v>
      </c>
      <c r="E40" s="15"/>
      <c r="F40" s="19" t="str">
        <f>IF(R40&lt;2,R41,IF(R40&lt;3,R42,#REF!&amp;"勝者"))</f>
        <v>神戸商業</v>
      </c>
      <c r="G40" s="20" t="str">
        <f>IF(S40&lt;2,S41,IF(S40&lt;3,S42,#REF!&amp;"勝者"))</f>
        <v>神戸北</v>
      </c>
      <c r="H40" s="15"/>
      <c r="I40" s="15" t="s">
        <v>87</v>
      </c>
      <c r="J40" s="15"/>
      <c r="K40" s="19" t="str">
        <f>IF(W40&lt;2,W41,IF(W40&lt;3,W42,#REF!&amp;"勝者"))</f>
        <v>須磨</v>
      </c>
      <c r="N40">
        <v>0</v>
      </c>
      <c r="R40">
        <f>IF(G11=K11,3,IF(G11&gt;K11,1,2))</f>
        <v>1</v>
      </c>
      <c r="S40">
        <v>0</v>
      </c>
      <c r="W40">
        <v>0</v>
      </c>
    </row>
    <row r="41" spans="2:23" ht="13.5">
      <c r="B41" s="48">
        <f>SUM(C41:C42)</f>
        <v>29</v>
      </c>
      <c r="C41" s="16">
        <v>14</v>
      </c>
      <c r="D41" s="16" t="s">
        <v>69</v>
      </c>
      <c r="E41" s="16">
        <v>1</v>
      </c>
      <c r="F41" s="50">
        <f>SUM(E41:E42)</f>
        <v>1</v>
      </c>
      <c r="G41" s="48">
        <f>SUM(H41:H42)</f>
        <v>19</v>
      </c>
      <c r="H41" s="16">
        <v>9</v>
      </c>
      <c r="I41" s="16" t="s">
        <v>69</v>
      </c>
      <c r="J41" s="16">
        <v>1</v>
      </c>
      <c r="K41" s="50">
        <f>SUM(J41:J42)</f>
        <v>1</v>
      </c>
      <c r="N41" t="str">
        <f>'組合せ'!Q4</f>
        <v>明石</v>
      </c>
      <c r="R41" t="str">
        <f>G10</f>
        <v>神戸商業</v>
      </c>
      <c r="S41" t="str">
        <f>'組合せ'!Q10</f>
        <v>神戸北</v>
      </c>
      <c r="W41" t="str">
        <f>'組合せ'!Q12</f>
        <v>須磨</v>
      </c>
    </row>
    <row r="42" spans="2:18" ht="14.25" thickBot="1">
      <c r="B42" s="49"/>
      <c r="C42" s="18">
        <v>15</v>
      </c>
      <c r="D42" s="18" t="s">
        <v>70</v>
      </c>
      <c r="E42" s="18">
        <v>0</v>
      </c>
      <c r="F42" s="51"/>
      <c r="G42" s="49"/>
      <c r="H42" s="18">
        <v>10</v>
      </c>
      <c r="I42" s="18" t="s">
        <v>70</v>
      </c>
      <c r="J42" s="18">
        <v>0</v>
      </c>
      <c r="K42" s="51"/>
      <c r="R42" t="str">
        <f>K10</f>
        <v>伊川谷北</v>
      </c>
    </row>
    <row r="43" ht="4.5" customHeight="1" thickBot="1"/>
    <row r="44" spans="2:23" ht="13.5">
      <c r="B44" s="20" t="str">
        <f>IF(N44&lt;2,N45,IF(N44&lt;3,N46,#REF!&amp;"勝者"))</f>
        <v>市立神港</v>
      </c>
      <c r="C44" s="15"/>
      <c r="D44" s="15" t="s">
        <v>88</v>
      </c>
      <c r="E44" s="15"/>
      <c r="F44" s="19" t="str">
        <f>IF(R44&lt;2,R45,IF(R44&lt;3,R46,#REF!&amp;"勝者"))</f>
        <v>北須磨</v>
      </c>
      <c r="G44" s="20" t="str">
        <f>IF(S44&lt;2,S45,IF(S44&lt;3,S46,#REF!&amp;"勝者"))</f>
        <v>明石清水</v>
      </c>
      <c r="H44" s="15"/>
      <c r="I44" s="15" t="s">
        <v>89</v>
      </c>
      <c r="J44" s="15"/>
      <c r="K44" s="19" t="str">
        <f>IF(W44&lt;2,W45,IF(W44&lt;3,W46,#REF!&amp;"勝者"))</f>
        <v>市西宮</v>
      </c>
      <c r="N44">
        <v>0</v>
      </c>
      <c r="R44">
        <v>0</v>
      </c>
      <c r="S44">
        <f>IF(B15=F15,3,IF(B15&gt;F15,1,2))</f>
        <v>2</v>
      </c>
      <c r="W44">
        <v>0</v>
      </c>
    </row>
    <row r="45" spans="2:23" ht="13.5">
      <c r="B45" s="48">
        <f>SUM(C45:C46)</f>
        <v>1</v>
      </c>
      <c r="C45" s="16">
        <v>1</v>
      </c>
      <c r="D45" s="16" t="s">
        <v>69</v>
      </c>
      <c r="E45" s="16">
        <v>17</v>
      </c>
      <c r="F45" s="50">
        <f>SUM(E45:E46)</f>
        <v>35</v>
      </c>
      <c r="G45" s="48">
        <f>SUM(H45:H46)</f>
        <v>3</v>
      </c>
      <c r="H45" s="16">
        <v>2</v>
      </c>
      <c r="I45" s="16" t="s">
        <v>69</v>
      </c>
      <c r="J45" s="16">
        <v>13</v>
      </c>
      <c r="K45" s="50">
        <f>SUM(J45:J46)</f>
        <v>32</v>
      </c>
      <c r="N45" t="str">
        <f>'組合せ'!Q14</f>
        <v>市立神港</v>
      </c>
      <c r="R45" t="str">
        <f>'組合せ'!Q16</f>
        <v>北須磨</v>
      </c>
      <c r="S45" t="str">
        <f>B14</f>
        <v>県西宮</v>
      </c>
      <c r="W45" t="str">
        <f>'組合せ'!Q22</f>
        <v>市西宮</v>
      </c>
    </row>
    <row r="46" spans="2:19" ht="14.25" thickBot="1">
      <c r="B46" s="49"/>
      <c r="C46" s="18">
        <v>0</v>
      </c>
      <c r="D46" s="18" t="s">
        <v>70</v>
      </c>
      <c r="E46" s="18">
        <v>18</v>
      </c>
      <c r="F46" s="51"/>
      <c r="G46" s="49"/>
      <c r="H46" s="18">
        <v>1</v>
      </c>
      <c r="I46" s="18" t="s">
        <v>70</v>
      </c>
      <c r="J46" s="18">
        <v>19</v>
      </c>
      <c r="K46" s="51"/>
      <c r="S46" t="str">
        <f>F14</f>
        <v>明石清水</v>
      </c>
    </row>
    <row r="47" ht="4.5" customHeight="1" thickBot="1"/>
    <row r="48" spans="2:23" ht="13.5">
      <c r="B48" s="20" t="str">
        <f>IF(N48&lt;2,N49,IF(N48&lt;3,N50,#REF!&amp;"勝者"))</f>
        <v>親和</v>
      </c>
      <c r="C48" s="15"/>
      <c r="D48" s="15" t="s">
        <v>90</v>
      </c>
      <c r="E48" s="15"/>
      <c r="F48" s="19" t="str">
        <f>IF(R48&lt;2,R49,IF(R48&lt;3,R50,#REF!&amp;"勝者"))</f>
        <v>尼崎小田</v>
      </c>
      <c r="G48" s="20" t="str">
        <f>IF(S48&lt;2,S49,IF(S48&lt;3,S50,#REF!&amp;"勝者"))</f>
        <v>明石北</v>
      </c>
      <c r="H48" s="15"/>
      <c r="I48" s="15" t="s">
        <v>91</v>
      </c>
      <c r="J48" s="15"/>
      <c r="K48" s="19" t="str">
        <f>IF(W48&lt;2,W49,IF(W48&lt;3,W50,#REF!&amp;"勝者"))</f>
        <v>神戸科技</v>
      </c>
      <c r="N48">
        <v>0</v>
      </c>
      <c r="R48">
        <f>IF(G15=K15,3,IF(G15&gt;K15,1,2))</f>
        <v>2</v>
      </c>
      <c r="S48">
        <v>0</v>
      </c>
      <c r="W48">
        <v>0</v>
      </c>
    </row>
    <row r="49" spans="2:23" ht="13.5">
      <c r="B49" s="48">
        <f>SUM(C49:C50)</f>
        <v>33</v>
      </c>
      <c r="C49" s="16">
        <v>15</v>
      </c>
      <c r="D49" s="16" t="s">
        <v>69</v>
      </c>
      <c r="E49" s="16">
        <v>2</v>
      </c>
      <c r="F49" s="50">
        <f>SUM(E49:E50)</f>
        <v>3</v>
      </c>
      <c r="G49" s="48">
        <f>SUM(H49:H50)</f>
        <v>14</v>
      </c>
      <c r="H49" s="16">
        <v>5</v>
      </c>
      <c r="I49" s="16" t="s">
        <v>69</v>
      </c>
      <c r="J49" s="16">
        <v>5</v>
      </c>
      <c r="K49" s="50">
        <f>SUM(J49:J50)</f>
        <v>9</v>
      </c>
      <c r="N49" t="str">
        <f>'組合せ'!Q24</f>
        <v>親和</v>
      </c>
      <c r="R49" t="str">
        <f>G14</f>
        <v>甲子園</v>
      </c>
      <c r="S49" t="str">
        <f>'組合せ'!Q30</f>
        <v>明石北</v>
      </c>
      <c r="W49" t="str">
        <f>'組合せ'!Q32</f>
        <v>神戸科技</v>
      </c>
    </row>
    <row r="50" spans="2:18" ht="14.25" thickBot="1">
      <c r="B50" s="49"/>
      <c r="C50" s="18">
        <v>18</v>
      </c>
      <c r="D50" s="18" t="s">
        <v>70</v>
      </c>
      <c r="E50" s="18">
        <v>1</v>
      </c>
      <c r="F50" s="51"/>
      <c r="G50" s="49"/>
      <c r="H50" s="18">
        <v>9</v>
      </c>
      <c r="I50" s="18" t="s">
        <v>70</v>
      </c>
      <c r="J50" s="18">
        <v>4</v>
      </c>
      <c r="K50" s="51"/>
      <c r="R50" t="str">
        <f>K14</f>
        <v>尼崎小田</v>
      </c>
    </row>
    <row r="51" ht="3.75" customHeight="1" thickBot="1"/>
    <row r="52" spans="2:23" ht="13.5">
      <c r="B52" s="20" t="str">
        <f>IF(N52&lt;2,N53,IF(N52&lt;3,N54,#REF!&amp;"勝者"))</f>
        <v>六甲アイランド</v>
      </c>
      <c r="C52" s="15"/>
      <c r="D52" s="15" t="s">
        <v>92</v>
      </c>
      <c r="E52" s="15"/>
      <c r="F52" s="19" t="str">
        <f>IF(R52&lt;2,R53,IF(R52&lt;3,R54,#REF!&amp;"勝者"))</f>
        <v>鳴尾</v>
      </c>
      <c r="G52" s="20" t="str">
        <f>IF(S52&lt;2,S53,IF(S52&lt;3,S54,#REF!&amp;"勝者"))</f>
        <v>園田学園</v>
      </c>
      <c r="H52" s="15"/>
      <c r="I52" s="15" t="s">
        <v>93</v>
      </c>
      <c r="J52" s="15"/>
      <c r="K52" s="19" t="str">
        <f>IF(W52&lt;2,W53,IF(W52&lt;3,W54,#REF!&amp;"勝者"))</f>
        <v>夙川</v>
      </c>
      <c r="N52">
        <v>0</v>
      </c>
      <c r="R52">
        <v>0</v>
      </c>
      <c r="S52">
        <f>IF(B21=F21,3,IF(B21&gt;F21,1,2))</f>
        <v>2</v>
      </c>
      <c r="W52">
        <v>0</v>
      </c>
    </row>
    <row r="53" spans="2:23" ht="13.5">
      <c r="B53" s="48">
        <f>SUM(C53:C54)</f>
        <v>2</v>
      </c>
      <c r="C53" s="16">
        <v>2</v>
      </c>
      <c r="D53" s="16" t="s">
        <v>69</v>
      </c>
      <c r="E53" s="16">
        <v>9</v>
      </c>
      <c r="F53" s="50">
        <f>SUM(E53:E54)</f>
        <v>19</v>
      </c>
      <c r="G53" s="48">
        <f>SUM(H53:H54)</f>
        <v>6</v>
      </c>
      <c r="H53" s="16">
        <v>4</v>
      </c>
      <c r="I53" s="16" t="s">
        <v>69</v>
      </c>
      <c r="J53" s="16">
        <v>22</v>
      </c>
      <c r="K53" s="50">
        <f>SUM(J53:J54)</f>
        <v>45</v>
      </c>
      <c r="N53" t="str">
        <f>'組合せ'!Q34</f>
        <v>六甲アイランド</v>
      </c>
      <c r="R53" t="str">
        <f>'組合せ'!Q36</f>
        <v>鳴尾</v>
      </c>
      <c r="S53" t="str">
        <f>B20</f>
        <v>宝塚北</v>
      </c>
      <c r="W53" t="str">
        <f>'組合せ'!Q42</f>
        <v>夙川</v>
      </c>
    </row>
    <row r="54" spans="2:19" ht="14.25" thickBot="1">
      <c r="B54" s="49"/>
      <c r="C54" s="18">
        <v>0</v>
      </c>
      <c r="D54" s="18" t="s">
        <v>70</v>
      </c>
      <c r="E54" s="18">
        <v>10</v>
      </c>
      <c r="F54" s="51"/>
      <c r="G54" s="49"/>
      <c r="H54" s="18">
        <v>2</v>
      </c>
      <c r="I54" s="18" t="s">
        <v>70</v>
      </c>
      <c r="J54" s="18">
        <v>23</v>
      </c>
      <c r="K54" s="51"/>
      <c r="S54" t="str">
        <f>F20</f>
        <v>園田学園</v>
      </c>
    </row>
    <row r="55" ht="14.25" thickBot="1">
      <c r="B55" s="21" t="s">
        <v>75</v>
      </c>
    </row>
    <row r="56" spans="2:23" ht="13.5">
      <c r="B56" s="20" t="str">
        <f>IF(N56&lt;2,N57,IF(N56&lt;3,N58,#REF!&amp;"勝者"))</f>
        <v>神戸星城</v>
      </c>
      <c r="C56" s="15"/>
      <c r="D56" s="15" t="s">
        <v>94</v>
      </c>
      <c r="E56" s="15"/>
      <c r="F56" s="19" t="str">
        <f>IF(R56&lt;2,R57,IF(R56&lt;3,R58,#REF!&amp;"勝者"))</f>
        <v>川西緑台</v>
      </c>
      <c r="G56" s="20" t="str">
        <f>IF(S56&lt;2,S57,IF(S56&lt;3,S58,#REF!&amp;"勝者"))</f>
        <v>須磨東</v>
      </c>
      <c r="H56" s="15"/>
      <c r="I56" s="15" t="s">
        <v>95</v>
      </c>
      <c r="J56" s="15"/>
      <c r="K56" s="19" t="str">
        <f>IF(W56&lt;2,W57,IF(W56&lt;3,W58,#REF!&amp;"勝者"))</f>
        <v>葺合</v>
      </c>
      <c r="N56">
        <f>IF(B25=F25,3,IF(B25&gt;F25,1,2))</f>
        <v>1</v>
      </c>
      <c r="R56">
        <f>IF(G25=K25,3,IF(G25&gt;K25,1,2))</f>
        <v>1</v>
      </c>
      <c r="S56">
        <f>IF(B29=F29,3,IF(B29&gt;F29,1,2))</f>
        <v>1</v>
      </c>
      <c r="W56">
        <f>IF(G29=K29,3,IF(G29&gt;K29,1,2))</f>
        <v>2</v>
      </c>
    </row>
    <row r="57" spans="2:23" ht="13.5">
      <c r="B57" s="48">
        <f>SUM(C57:C58)</f>
        <v>31</v>
      </c>
      <c r="C57" s="16">
        <v>15</v>
      </c>
      <c r="D57" s="16" t="s">
        <v>69</v>
      </c>
      <c r="E57" s="16">
        <v>2</v>
      </c>
      <c r="F57" s="50">
        <f>SUM(E57:E58)</f>
        <v>6</v>
      </c>
      <c r="G57" s="48">
        <f>SUM(H57:H58)</f>
        <v>12</v>
      </c>
      <c r="H57" s="16">
        <v>6</v>
      </c>
      <c r="I57" s="16" t="s">
        <v>69</v>
      </c>
      <c r="J57" s="16">
        <v>5</v>
      </c>
      <c r="K57" s="50">
        <f>SUM(J57:J58)</f>
        <v>7</v>
      </c>
      <c r="N57" t="str">
        <f>B24</f>
        <v>神戸星城</v>
      </c>
      <c r="R57" t="str">
        <f>G24</f>
        <v>川西緑台</v>
      </c>
      <c r="S57" t="str">
        <f>B28</f>
        <v>須磨東</v>
      </c>
      <c r="W57" t="str">
        <f>G28</f>
        <v>県尼崎</v>
      </c>
    </row>
    <row r="58" spans="2:23" ht="14.25" thickBot="1">
      <c r="B58" s="49"/>
      <c r="C58" s="18">
        <v>16</v>
      </c>
      <c r="D58" s="18" t="s">
        <v>70</v>
      </c>
      <c r="E58" s="18">
        <v>4</v>
      </c>
      <c r="F58" s="51"/>
      <c r="G58" s="49"/>
      <c r="H58" s="18">
        <v>6</v>
      </c>
      <c r="I58" s="18" t="s">
        <v>70</v>
      </c>
      <c r="J58" s="18">
        <v>2</v>
      </c>
      <c r="K58" s="51"/>
      <c r="N58" t="str">
        <f>F24</f>
        <v>神戸鈴蘭台</v>
      </c>
      <c r="R58" t="str">
        <f>K24</f>
        <v>明石城西</v>
      </c>
      <c r="S58" t="str">
        <f>F28</f>
        <v>加古川北</v>
      </c>
      <c r="W58" t="str">
        <f>K28</f>
        <v>葺合</v>
      </c>
    </row>
    <row r="59" ht="3.75" customHeight="1" thickBot="1"/>
    <row r="60" spans="2:23" ht="13.5">
      <c r="B60" s="20" t="str">
        <f>IF(N60&lt;2,N61,IF(N60&lt;3,N62,#REF!&amp;"勝者"))</f>
        <v>高砂南</v>
      </c>
      <c r="C60" s="15"/>
      <c r="D60" s="15" t="s">
        <v>96</v>
      </c>
      <c r="E60" s="15"/>
      <c r="F60" s="19" t="str">
        <f>IF(R60&lt;2,R61,IF(R60&lt;3,R62,#REF!&amp;"勝者"))</f>
        <v>伊丹北</v>
      </c>
      <c r="G60" s="20" t="str">
        <f>IF(S60&lt;2,S61,IF(S60&lt;3,S62,#REF!&amp;"勝者"))</f>
        <v>兵庫工業</v>
      </c>
      <c r="H60" s="15"/>
      <c r="I60" s="15" t="s">
        <v>97</v>
      </c>
      <c r="J60" s="15"/>
      <c r="K60" s="19" t="str">
        <f>IF(W60&lt;2,W61,IF(W60&lt;3,W62,#REF!&amp;"勝者"))</f>
        <v>武庫川大附</v>
      </c>
      <c r="N60">
        <f>IF(B33=F33,3,IF(B33&gt;F33,1,2))</f>
        <v>1</v>
      </c>
      <c r="R60">
        <f>IF(G33=K33,3,IF(G33&gt;K33,1,2))</f>
        <v>2</v>
      </c>
      <c r="S60">
        <f>IF(B37=F37,3,IF(B37&gt;F37,1,2))</f>
        <v>1</v>
      </c>
      <c r="W60">
        <f>IF(G37=K37,3,IF(G37&gt;K37,1,2))</f>
        <v>2</v>
      </c>
    </row>
    <row r="61" spans="2:23" ht="13.5">
      <c r="B61" s="48">
        <f>SUM(C61:C62)</f>
        <v>19</v>
      </c>
      <c r="C61" s="16">
        <v>8</v>
      </c>
      <c r="D61" s="16" t="s">
        <v>69</v>
      </c>
      <c r="E61" s="16">
        <v>2</v>
      </c>
      <c r="F61" s="50">
        <f>SUM(E61:E62)</f>
        <v>4</v>
      </c>
      <c r="G61" s="48">
        <f>SUM(H61:H62)</f>
        <v>1</v>
      </c>
      <c r="H61" s="16">
        <v>0</v>
      </c>
      <c r="I61" s="16" t="s">
        <v>69</v>
      </c>
      <c r="J61" s="16">
        <v>25</v>
      </c>
      <c r="K61" s="50">
        <f>SUM(J61:J62)</f>
        <v>42</v>
      </c>
      <c r="N61" t="str">
        <f>B32</f>
        <v>高砂南</v>
      </c>
      <c r="R61" t="str">
        <f>G32</f>
        <v>明石西</v>
      </c>
      <c r="S61" t="str">
        <f>B36</f>
        <v>兵庫工業</v>
      </c>
      <c r="W61" t="str">
        <f>G36</f>
        <v>県伊丹</v>
      </c>
    </row>
    <row r="62" spans="2:23" ht="14.25" thickBot="1">
      <c r="B62" s="49"/>
      <c r="C62" s="18">
        <v>11</v>
      </c>
      <c r="D62" s="18" t="s">
        <v>70</v>
      </c>
      <c r="E62" s="18">
        <v>2</v>
      </c>
      <c r="F62" s="51"/>
      <c r="G62" s="49"/>
      <c r="H62" s="18">
        <v>1</v>
      </c>
      <c r="I62" s="18" t="s">
        <v>70</v>
      </c>
      <c r="J62" s="18">
        <v>17</v>
      </c>
      <c r="K62" s="51"/>
      <c r="N62" t="str">
        <f>F32</f>
        <v>川西北陵</v>
      </c>
      <c r="R62" t="str">
        <f>K32</f>
        <v>伊丹北</v>
      </c>
      <c r="S62" t="str">
        <f>F36</f>
        <v>明石南</v>
      </c>
      <c r="W62" t="str">
        <f>K36</f>
        <v>武庫川大附</v>
      </c>
    </row>
    <row r="63" ht="3.75" customHeight="1" thickBot="1"/>
    <row r="64" spans="2:23" ht="13.5">
      <c r="B64" s="20" t="str">
        <f>IF(N64&lt;2,N65,IF(N64&lt;3,N66,#REF!&amp;"勝者"))</f>
        <v>明石</v>
      </c>
      <c r="C64" s="15"/>
      <c r="D64" s="15" t="s">
        <v>98</v>
      </c>
      <c r="E64" s="15"/>
      <c r="F64" s="19" t="str">
        <f>IF(R64&lt;2,R65,IF(R64&lt;3,R66,#REF!&amp;"勝者"))</f>
        <v>神戸北</v>
      </c>
      <c r="G64" s="20" t="str">
        <f>IF(S64&lt;2,S65,IF(S64&lt;3,S66,#REF!&amp;"勝者"))</f>
        <v>北須磨</v>
      </c>
      <c r="H64" s="15"/>
      <c r="I64" s="15" t="s">
        <v>99</v>
      </c>
      <c r="J64" s="15"/>
      <c r="K64" s="19" t="str">
        <f>IF(W64&lt;2,W65,IF(W64&lt;3,W66,#REF!&amp;"勝者"))</f>
        <v>市西宮</v>
      </c>
      <c r="N64">
        <f>IF(B41=F41,3,IF(B41&gt;F41,1,2))</f>
        <v>1</v>
      </c>
      <c r="R64">
        <f>IF(G41=K41,3,IF(G41&gt;K41,1,2))</f>
        <v>1</v>
      </c>
      <c r="S64">
        <f>IF(B45=F45,3,IF(B45&gt;F45,1,2))</f>
        <v>2</v>
      </c>
      <c r="W64">
        <f>IF(G45=K45,3,IF(G45&gt;K45,1,2))</f>
        <v>2</v>
      </c>
    </row>
    <row r="65" spans="2:23" ht="13.5">
      <c r="B65" s="48">
        <f>SUM(C65:C66)</f>
        <v>28</v>
      </c>
      <c r="C65" s="16">
        <v>14</v>
      </c>
      <c r="D65" s="16" t="s">
        <v>69</v>
      </c>
      <c r="E65" s="16">
        <v>1</v>
      </c>
      <c r="F65" s="50">
        <f>SUM(E65:E66)</f>
        <v>2</v>
      </c>
      <c r="G65" s="48">
        <f>SUM(H65:H66)</f>
        <v>7</v>
      </c>
      <c r="H65" s="16">
        <v>1</v>
      </c>
      <c r="I65" s="16" t="s">
        <v>69</v>
      </c>
      <c r="J65" s="16">
        <v>11</v>
      </c>
      <c r="K65" s="50">
        <f>SUM(J65:J66)</f>
        <v>21</v>
      </c>
      <c r="N65" t="str">
        <f>B40</f>
        <v>明石</v>
      </c>
      <c r="R65" t="str">
        <f>G40</f>
        <v>神戸北</v>
      </c>
      <c r="S65" t="str">
        <f>B44</f>
        <v>市立神港</v>
      </c>
      <c r="W65" t="str">
        <f>G44</f>
        <v>明石清水</v>
      </c>
    </row>
    <row r="66" spans="2:23" ht="14.25" thickBot="1">
      <c r="B66" s="49"/>
      <c r="C66" s="18">
        <v>14</v>
      </c>
      <c r="D66" s="18" t="s">
        <v>70</v>
      </c>
      <c r="E66" s="18">
        <v>1</v>
      </c>
      <c r="F66" s="51"/>
      <c r="G66" s="49"/>
      <c r="H66" s="18">
        <v>6</v>
      </c>
      <c r="I66" s="18" t="s">
        <v>70</v>
      </c>
      <c r="J66" s="18">
        <v>10</v>
      </c>
      <c r="K66" s="51"/>
      <c r="N66" t="str">
        <f>F40</f>
        <v>神戸商業</v>
      </c>
      <c r="R66" t="str">
        <f>K40</f>
        <v>須磨</v>
      </c>
      <c r="S66" t="str">
        <f>F44</f>
        <v>北須磨</v>
      </c>
      <c r="W66" t="str">
        <f>K44</f>
        <v>市西宮</v>
      </c>
    </row>
    <row r="67" ht="3.75" customHeight="1" thickBot="1"/>
    <row r="68" spans="2:23" ht="13.5">
      <c r="B68" s="20" t="str">
        <f>IF(N68&lt;2,N69,IF(N68&lt;3,N70,#REF!&amp;"勝者"))</f>
        <v>親和</v>
      </c>
      <c r="C68" s="15"/>
      <c r="D68" s="15" t="s">
        <v>100</v>
      </c>
      <c r="E68" s="15"/>
      <c r="F68" s="19" t="str">
        <f>IF(R68&lt;2,R69,IF(R68&lt;3,R70,#REF!&amp;"勝者"))</f>
        <v>明石北</v>
      </c>
      <c r="G68" s="20" t="str">
        <f>IF(S68&lt;2,S69,IF(S68&lt;3,S70,#REF!&amp;"勝者"))</f>
        <v>鳴尾</v>
      </c>
      <c r="H68" s="15"/>
      <c r="I68" s="15" t="s">
        <v>101</v>
      </c>
      <c r="J68" s="15"/>
      <c r="K68" s="19" t="str">
        <f>IF(W68&lt;2,W69,IF(W68&lt;3,W70,#REF!&amp;"勝者"))</f>
        <v>夙川</v>
      </c>
      <c r="N68">
        <f>IF(B49=F49,3,IF(B49&gt;F49,1,2))</f>
        <v>1</v>
      </c>
      <c r="R68">
        <f>IF(G49=K49,3,IF(G49&gt;K49,1,2))</f>
        <v>1</v>
      </c>
      <c r="S68">
        <f>IF(B53=F53,3,IF(B53&gt;F53,1,2))</f>
        <v>2</v>
      </c>
      <c r="W68">
        <f>IF(G53=K53,3,IF(G53&gt;K53,1,2))</f>
        <v>2</v>
      </c>
    </row>
    <row r="69" spans="2:23" ht="13.5">
      <c r="B69" s="48">
        <f>SUM(C69:C70)</f>
        <v>15</v>
      </c>
      <c r="C69" s="16">
        <v>9</v>
      </c>
      <c r="D69" s="16" t="s">
        <v>69</v>
      </c>
      <c r="E69" s="16">
        <v>6</v>
      </c>
      <c r="F69" s="50">
        <f>SUM(E69:E70)</f>
        <v>10</v>
      </c>
      <c r="G69" s="48">
        <f>SUM(H69:H70)</f>
        <v>5</v>
      </c>
      <c r="H69" s="16">
        <v>3</v>
      </c>
      <c r="I69" s="16" t="s">
        <v>69</v>
      </c>
      <c r="J69" s="16">
        <v>11</v>
      </c>
      <c r="K69" s="50">
        <f>SUM(J69:J70)</f>
        <v>28</v>
      </c>
      <c r="N69" t="str">
        <f>B48</f>
        <v>親和</v>
      </c>
      <c r="R69" t="str">
        <f>G48</f>
        <v>明石北</v>
      </c>
      <c r="S69" t="str">
        <f>B52</f>
        <v>六甲アイランド</v>
      </c>
      <c r="W69" t="str">
        <f>G52</f>
        <v>園田学園</v>
      </c>
    </row>
    <row r="70" spans="2:23" ht="14.25" thickBot="1">
      <c r="B70" s="49"/>
      <c r="C70" s="18">
        <v>6</v>
      </c>
      <c r="D70" s="18" t="s">
        <v>70</v>
      </c>
      <c r="E70" s="18">
        <v>4</v>
      </c>
      <c r="F70" s="51"/>
      <c r="G70" s="49"/>
      <c r="H70" s="18">
        <v>2</v>
      </c>
      <c r="I70" s="18" t="s">
        <v>70</v>
      </c>
      <c r="J70" s="18">
        <v>17</v>
      </c>
      <c r="K70" s="51"/>
      <c r="N70" t="str">
        <f>F48</f>
        <v>尼崎小田</v>
      </c>
      <c r="R70" t="str">
        <f>K48</f>
        <v>神戸科技</v>
      </c>
      <c r="S70" t="str">
        <f>F52</f>
        <v>鳴尾</v>
      </c>
      <c r="W70" t="str">
        <f>K52</f>
        <v>夙川</v>
      </c>
    </row>
    <row r="71" ht="14.25" thickBot="1">
      <c r="B71" s="21" t="s">
        <v>168</v>
      </c>
    </row>
    <row r="72" spans="2:23" ht="13.5">
      <c r="B72" s="20" t="str">
        <f>IF(N72&lt;2,N73,IF(N72&lt;3,N74,#REF!&amp;"勝者"))</f>
        <v>神戸星城</v>
      </c>
      <c r="C72" s="15"/>
      <c r="D72" s="15" t="s">
        <v>102</v>
      </c>
      <c r="E72" s="15"/>
      <c r="F72" s="19" t="str">
        <f>IF(R72&lt;2,R73,IF(R72&lt;3,R74,#REF!&amp;"勝者"))</f>
        <v>須磨東</v>
      </c>
      <c r="G72" s="20" t="str">
        <f>IF(S72&lt;2,S73,IF(S72&lt;3,S74,#REF!&amp;"勝者"))</f>
        <v>高砂南</v>
      </c>
      <c r="H72" s="15"/>
      <c r="I72" s="15" t="s">
        <v>103</v>
      </c>
      <c r="J72" s="15"/>
      <c r="K72" s="19" t="str">
        <f>IF(W72&lt;2,W73,IF(W72&lt;3,W74,#REF!&amp;"勝者"))</f>
        <v>武庫川大附</v>
      </c>
      <c r="N72">
        <f>IF(B57=F57,3,IF(B57&gt;F57,1,2))</f>
        <v>1</v>
      </c>
      <c r="R72">
        <f>IF(G57=K57,3,IF(G57&gt;K57,1,2))</f>
        <v>1</v>
      </c>
      <c r="S72">
        <f>IF(B61=F61,3,IF(B61&gt;F61,1,2))</f>
        <v>1</v>
      </c>
      <c r="W72">
        <f>IF(G61=K61,3,IF(G61&gt;K61,1,2))</f>
        <v>2</v>
      </c>
    </row>
    <row r="73" spans="2:23" ht="13.5">
      <c r="B73" s="48">
        <f>SUM(C73:C74)</f>
        <v>31</v>
      </c>
      <c r="C73" s="16">
        <v>16</v>
      </c>
      <c r="D73" s="16" t="s">
        <v>69</v>
      </c>
      <c r="E73" s="16">
        <v>1</v>
      </c>
      <c r="F73" s="50">
        <f>SUM(E73:E74)</f>
        <v>8</v>
      </c>
      <c r="G73" s="48">
        <f>SUM(H73:H74)</f>
        <v>10</v>
      </c>
      <c r="H73" s="16">
        <v>5</v>
      </c>
      <c r="I73" s="16" t="s">
        <v>69</v>
      </c>
      <c r="J73" s="16">
        <v>17</v>
      </c>
      <c r="K73" s="50">
        <f>SUM(J73:J74)</f>
        <v>35</v>
      </c>
      <c r="N73" t="str">
        <f>B56</f>
        <v>神戸星城</v>
      </c>
      <c r="R73" t="str">
        <f>G56</f>
        <v>須磨東</v>
      </c>
      <c r="S73" t="str">
        <f>B60</f>
        <v>高砂南</v>
      </c>
      <c r="W73" t="str">
        <f>G60</f>
        <v>兵庫工業</v>
      </c>
    </row>
    <row r="74" spans="2:23" ht="14.25" thickBot="1">
      <c r="B74" s="49"/>
      <c r="C74" s="18">
        <v>15</v>
      </c>
      <c r="D74" s="18" t="s">
        <v>70</v>
      </c>
      <c r="E74" s="18">
        <v>7</v>
      </c>
      <c r="F74" s="51"/>
      <c r="G74" s="49"/>
      <c r="H74" s="18">
        <v>5</v>
      </c>
      <c r="I74" s="18" t="s">
        <v>70</v>
      </c>
      <c r="J74" s="18">
        <v>18</v>
      </c>
      <c r="K74" s="51"/>
      <c r="N74" t="str">
        <f>F56</f>
        <v>川西緑台</v>
      </c>
      <c r="R74" t="str">
        <f>K56</f>
        <v>葺合</v>
      </c>
      <c r="S74" t="str">
        <f>F60</f>
        <v>伊丹北</v>
      </c>
      <c r="W74" t="str">
        <f>K60</f>
        <v>武庫川大附</v>
      </c>
    </row>
    <row r="75" ht="3.75" customHeight="1" thickBot="1"/>
    <row r="76" spans="2:23" ht="13.5">
      <c r="B76" s="20" t="str">
        <f>IF(N76&lt;2,N77,IF(N76&lt;3,N78,#REF!&amp;"勝者"))</f>
        <v>明石</v>
      </c>
      <c r="C76" s="15"/>
      <c r="D76" s="15" t="s">
        <v>104</v>
      </c>
      <c r="E76" s="15"/>
      <c r="F76" s="19" t="str">
        <f>IF(R76&lt;2,R77,IF(R76&lt;3,R78,#REF!&amp;"勝者"))</f>
        <v>市西宮</v>
      </c>
      <c r="G76" s="20" t="str">
        <f>IF(S76&lt;2,S77,IF(S76&lt;3,S78,#REF!&amp;"勝者"))</f>
        <v>親和</v>
      </c>
      <c r="H76" s="15"/>
      <c r="I76" s="15" t="s">
        <v>105</v>
      </c>
      <c r="J76" s="15"/>
      <c r="K76" s="19" t="str">
        <f>IF(W76&lt;2,W77,IF(W76&lt;3,W78,#REF!&amp;"勝者"))</f>
        <v>夙川</v>
      </c>
      <c r="N76">
        <f>IF(B65=F65,3,IF(B65&gt;F65,1,2))</f>
        <v>1</v>
      </c>
      <c r="R76">
        <f>IF(G65=K65,3,IF(G65&gt;K65,1,2))</f>
        <v>2</v>
      </c>
      <c r="S76">
        <f>IF(B69=F69,3,IF(B69&gt;F69,1,2))</f>
        <v>1</v>
      </c>
      <c r="W76">
        <f>IF(G69=K69,3,IF(G69&gt;K69,1,2))</f>
        <v>2</v>
      </c>
    </row>
    <row r="77" spans="2:23" ht="13.5">
      <c r="B77" s="48">
        <f>SUM(C77:C78)</f>
        <v>22</v>
      </c>
      <c r="C77" s="16">
        <v>12</v>
      </c>
      <c r="D77" s="16" t="s">
        <v>69</v>
      </c>
      <c r="E77" s="16">
        <v>6</v>
      </c>
      <c r="F77" s="50">
        <f>SUM(E77:E78)</f>
        <v>13</v>
      </c>
      <c r="G77" s="48">
        <f>SUM(H77:H78)</f>
        <v>3</v>
      </c>
      <c r="H77" s="16">
        <v>1</v>
      </c>
      <c r="I77" s="16" t="s">
        <v>69</v>
      </c>
      <c r="J77" s="16">
        <v>20</v>
      </c>
      <c r="K77" s="50">
        <f>SUM(J77:J78)</f>
        <v>39</v>
      </c>
      <c r="N77" t="str">
        <f>B64</f>
        <v>明石</v>
      </c>
      <c r="R77" t="str">
        <f>G64</f>
        <v>北須磨</v>
      </c>
      <c r="S77" t="str">
        <f>B68</f>
        <v>親和</v>
      </c>
      <c r="W77" t="str">
        <f>G68</f>
        <v>鳴尾</v>
      </c>
    </row>
    <row r="78" spans="2:23" ht="14.25" thickBot="1">
      <c r="B78" s="49"/>
      <c r="C78" s="18">
        <v>10</v>
      </c>
      <c r="D78" s="18" t="s">
        <v>70</v>
      </c>
      <c r="E78" s="18">
        <v>7</v>
      </c>
      <c r="F78" s="51"/>
      <c r="G78" s="49"/>
      <c r="H78" s="18">
        <v>2</v>
      </c>
      <c r="I78" s="18" t="s">
        <v>70</v>
      </c>
      <c r="J78" s="18">
        <v>19</v>
      </c>
      <c r="K78" s="51"/>
      <c r="N78" t="str">
        <f>F64</f>
        <v>神戸北</v>
      </c>
      <c r="R78" t="str">
        <f>K64</f>
        <v>市西宮</v>
      </c>
      <c r="S78" t="str">
        <f>F68</f>
        <v>明石北</v>
      </c>
      <c r="W78" t="str">
        <f>K68</f>
        <v>夙川</v>
      </c>
    </row>
    <row r="79" ht="14.25" thickBot="1">
      <c r="B79" s="21" t="s">
        <v>76</v>
      </c>
    </row>
    <row r="80" spans="2:23" ht="13.5">
      <c r="B80" s="20" t="str">
        <f>IF(N80&lt;2,N81,IF(N80&lt;3,N82,#REF!&amp;"勝者"))</f>
        <v>神戸星城</v>
      </c>
      <c r="C80" s="15"/>
      <c r="D80" s="15" t="s">
        <v>106</v>
      </c>
      <c r="E80" s="15"/>
      <c r="F80" s="19" t="str">
        <f>IF(R80&lt;2,R81,IF(R80&lt;3,R82,#REF!&amp;"勝者"))</f>
        <v>武庫川大附</v>
      </c>
      <c r="G80" s="20" t="str">
        <f>IF(S80&lt;2,S81,IF(S80&lt;3,S82,#REF!&amp;"勝者"))</f>
        <v>明石</v>
      </c>
      <c r="H80" s="15"/>
      <c r="I80" s="15" t="s">
        <v>107</v>
      </c>
      <c r="J80" s="15"/>
      <c r="K80" s="19" t="str">
        <f>IF(W80&lt;2,W81,IF(W80&lt;3,W82,#REF!&amp;"勝者"))</f>
        <v>夙川</v>
      </c>
      <c r="N80">
        <f>IF(B73=F73,3,IF(B73&gt;F73,1,2))</f>
        <v>1</v>
      </c>
      <c r="R80">
        <f>IF(G73=K73,3,IF(G73&gt;K73,1,2))</f>
        <v>2</v>
      </c>
      <c r="S80">
        <f>IF(B77=F77,3,IF(B77&gt;F77,1,2))</f>
        <v>1</v>
      </c>
      <c r="W80">
        <f>IF(G77=K77,3,IF(G77&gt;K77,1,2))</f>
        <v>2</v>
      </c>
    </row>
    <row r="81" spans="2:23" ht="13.5">
      <c r="B81" s="48">
        <f>SUM(C81:C82)</f>
        <v>30</v>
      </c>
      <c r="C81" s="16">
        <v>14</v>
      </c>
      <c r="D81" s="16" t="s">
        <v>69</v>
      </c>
      <c r="E81" s="16">
        <v>12</v>
      </c>
      <c r="F81" s="50">
        <f>SUM(E81:E82)</f>
        <v>18</v>
      </c>
      <c r="G81" s="48">
        <f>SUM(H81:H82)</f>
        <v>12</v>
      </c>
      <c r="H81" s="16">
        <v>6</v>
      </c>
      <c r="I81" s="16" t="s">
        <v>69</v>
      </c>
      <c r="J81" s="16">
        <v>7</v>
      </c>
      <c r="K81" s="50">
        <f>SUM(J81:J82)</f>
        <v>17</v>
      </c>
      <c r="N81" t="str">
        <f>B72</f>
        <v>神戸星城</v>
      </c>
      <c r="R81" t="str">
        <f>G72</f>
        <v>高砂南</v>
      </c>
      <c r="S81" t="str">
        <f>B76</f>
        <v>明石</v>
      </c>
      <c r="W81" t="str">
        <f>G76</f>
        <v>親和</v>
      </c>
    </row>
    <row r="82" spans="2:23" ht="14.25" thickBot="1">
      <c r="B82" s="49"/>
      <c r="C82" s="18">
        <v>16</v>
      </c>
      <c r="D82" s="18" t="s">
        <v>70</v>
      </c>
      <c r="E82" s="18">
        <v>6</v>
      </c>
      <c r="F82" s="51"/>
      <c r="G82" s="49"/>
      <c r="H82" s="18">
        <v>6</v>
      </c>
      <c r="I82" s="18" t="s">
        <v>70</v>
      </c>
      <c r="J82" s="18">
        <v>10</v>
      </c>
      <c r="K82" s="51"/>
      <c r="N82" t="str">
        <f>F72</f>
        <v>須磨東</v>
      </c>
      <c r="R82" t="str">
        <f>K72</f>
        <v>武庫川大附</v>
      </c>
      <c r="S82" t="str">
        <f>F76</f>
        <v>市西宮</v>
      </c>
      <c r="W82" t="str">
        <f>K76</f>
        <v>夙川</v>
      </c>
    </row>
    <row r="83" spans="2:8" ht="14.25" thickBot="1">
      <c r="B83" s="21" t="s">
        <v>77</v>
      </c>
      <c r="G83" s="30" t="s">
        <v>181</v>
      </c>
      <c r="H83" s="30"/>
    </row>
    <row r="84" spans="2:18" ht="13.5">
      <c r="B84" s="20" t="str">
        <f>IF(N84&lt;2,N85,IF(N84&lt;3,N86,#REF!&amp;"勝者"))</f>
        <v>神戸星城</v>
      </c>
      <c r="C84" s="15"/>
      <c r="D84" s="15" t="s">
        <v>108</v>
      </c>
      <c r="E84" s="15"/>
      <c r="F84" s="19" t="str">
        <f>IF(R84&lt;2,R85,IF(R84&lt;3,R86,#REF!&amp;"勝者"))</f>
        <v>夙川</v>
      </c>
      <c r="G84" s="20" t="s">
        <v>129</v>
      </c>
      <c r="H84" s="15"/>
      <c r="I84" s="15" t="s">
        <v>182</v>
      </c>
      <c r="J84" s="15"/>
      <c r="K84" s="19" t="s">
        <v>128</v>
      </c>
      <c r="N84">
        <f>IF(B81=F81,3,IF(B81&gt;F81,1,2))</f>
        <v>1</v>
      </c>
      <c r="R84">
        <f>IF(G81=K81,3,IF(G81&gt;K81,1,2))</f>
        <v>2</v>
      </c>
    </row>
    <row r="85" spans="2:18" ht="13.5">
      <c r="B85" s="48">
        <f>SUM(C85:C86)</f>
        <v>18</v>
      </c>
      <c r="C85" s="16">
        <v>10</v>
      </c>
      <c r="D85" s="16" t="s">
        <v>69</v>
      </c>
      <c r="E85" s="16">
        <v>9</v>
      </c>
      <c r="F85" s="50">
        <f>SUM(E85:E86)</f>
        <v>19</v>
      </c>
      <c r="G85" s="48">
        <f>H85+H86</f>
        <v>24</v>
      </c>
      <c r="H85" s="16">
        <v>11</v>
      </c>
      <c r="I85" s="16" t="s">
        <v>172</v>
      </c>
      <c r="J85" s="16">
        <v>8</v>
      </c>
      <c r="K85" s="50">
        <f>J85+J86</f>
        <v>16</v>
      </c>
      <c r="N85" t="str">
        <f>B80</f>
        <v>神戸星城</v>
      </c>
      <c r="R85" t="str">
        <f>G80</f>
        <v>明石</v>
      </c>
    </row>
    <row r="86" spans="2:18" ht="14.25" thickBot="1">
      <c r="B86" s="49"/>
      <c r="C86" s="18">
        <v>8</v>
      </c>
      <c r="D86" s="18" t="s">
        <v>70</v>
      </c>
      <c r="E86" s="18">
        <v>10</v>
      </c>
      <c r="F86" s="51"/>
      <c r="G86" s="49"/>
      <c r="H86" s="18">
        <v>13</v>
      </c>
      <c r="I86" s="18" t="s">
        <v>173</v>
      </c>
      <c r="J86" s="18">
        <v>8</v>
      </c>
      <c r="K86" s="51"/>
      <c r="N86" t="str">
        <f>F80</f>
        <v>武庫川大附</v>
      </c>
      <c r="R86" t="str">
        <f>K80</f>
        <v>夙川</v>
      </c>
    </row>
    <row r="90" spans="2:4" ht="14.25" thickBot="1">
      <c r="B90" s="57" t="s">
        <v>169</v>
      </c>
      <c r="C90" s="57"/>
      <c r="D90" s="57"/>
    </row>
    <row r="91" spans="2:11" ht="13.5">
      <c r="B91" s="28" t="s">
        <v>130</v>
      </c>
      <c r="C91" s="25"/>
      <c r="D91" s="26" t="s">
        <v>170</v>
      </c>
      <c r="E91" s="25"/>
      <c r="F91" s="29" t="s">
        <v>132</v>
      </c>
      <c r="G91" s="28" t="s">
        <v>151</v>
      </c>
      <c r="H91" s="25"/>
      <c r="I91" s="26" t="s">
        <v>171</v>
      </c>
      <c r="J91" s="25"/>
      <c r="K91" s="29" t="s">
        <v>131</v>
      </c>
    </row>
    <row r="92" spans="2:11" ht="13.5">
      <c r="B92" s="55">
        <f>C92+C93</f>
        <v>25</v>
      </c>
      <c r="C92" s="23">
        <v>12</v>
      </c>
      <c r="D92" s="23" t="s">
        <v>172</v>
      </c>
      <c r="E92" s="23">
        <v>7</v>
      </c>
      <c r="F92" s="53">
        <f>E92+E93</f>
        <v>12</v>
      </c>
      <c r="G92" s="55">
        <f>H92+H93</f>
        <v>13</v>
      </c>
      <c r="H92" s="23">
        <v>8</v>
      </c>
      <c r="I92" s="23" t="s">
        <v>172</v>
      </c>
      <c r="J92" s="23">
        <v>7</v>
      </c>
      <c r="K92" s="53">
        <f>J92+J93</f>
        <v>10</v>
      </c>
    </row>
    <row r="93" spans="2:11" ht="14.25" thickBot="1">
      <c r="B93" s="56"/>
      <c r="C93" s="24">
        <v>13</v>
      </c>
      <c r="D93" s="24" t="s">
        <v>173</v>
      </c>
      <c r="E93" s="24">
        <v>5</v>
      </c>
      <c r="F93" s="54"/>
      <c r="G93" s="56"/>
      <c r="H93" s="24">
        <v>5</v>
      </c>
      <c r="I93" s="24" t="s">
        <v>173</v>
      </c>
      <c r="J93" s="24">
        <v>3</v>
      </c>
      <c r="K93" s="54"/>
    </row>
    <row r="94" spans="2:6" ht="13.5">
      <c r="B94" s="28" t="s">
        <v>130</v>
      </c>
      <c r="C94" s="25"/>
      <c r="D94" s="26" t="s">
        <v>174</v>
      </c>
      <c r="E94" s="25"/>
      <c r="F94" s="29" t="s">
        <v>151</v>
      </c>
    </row>
    <row r="95" spans="2:6" ht="13.5">
      <c r="B95" s="55">
        <f>C95+C96</f>
        <v>22</v>
      </c>
      <c r="C95" s="23">
        <v>10</v>
      </c>
      <c r="D95" s="23" t="s">
        <v>172</v>
      </c>
      <c r="E95" s="23">
        <v>3</v>
      </c>
      <c r="F95" s="53">
        <f>E95+E96</f>
        <v>7</v>
      </c>
    </row>
    <row r="96" spans="2:6" ht="14.25" thickBot="1">
      <c r="B96" s="56"/>
      <c r="C96" s="24">
        <v>12</v>
      </c>
      <c r="D96" s="24" t="s">
        <v>173</v>
      </c>
      <c r="E96" s="24">
        <v>4</v>
      </c>
      <c r="F96" s="54"/>
    </row>
    <row r="100" spans="2:5" ht="13.5">
      <c r="B100" s="27" t="s">
        <v>175</v>
      </c>
      <c r="C100" s="14"/>
      <c r="D100" s="14"/>
      <c r="E100" s="14"/>
    </row>
    <row r="101" spans="2:6" ht="21">
      <c r="B101" s="31" t="s">
        <v>176</v>
      </c>
      <c r="C101" s="32" t="s">
        <v>184</v>
      </c>
      <c r="D101" s="32"/>
      <c r="E101" s="32"/>
      <c r="F101" s="32"/>
    </row>
    <row r="102" spans="2:6" ht="21">
      <c r="B102" s="31" t="s">
        <v>177</v>
      </c>
      <c r="C102" s="32" t="s">
        <v>126</v>
      </c>
      <c r="D102" s="32"/>
      <c r="E102" s="32"/>
      <c r="F102" s="32"/>
    </row>
    <row r="103" spans="2:6" ht="21">
      <c r="B103" s="31" t="s">
        <v>178</v>
      </c>
      <c r="C103" s="32" t="s">
        <v>183</v>
      </c>
      <c r="D103" s="32"/>
      <c r="E103" s="32"/>
      <c r="F103" s="32"/>
    </row>
    <row r="104" spans="2:6" ht="21">
      <c r="B104" s="31" t="s">
        <v>179</v>
      </c>
      <c r="C104" s="32" t="s">
        <v>185</v>
      </c>
      <c r="D104" s="32"/>
      <c r="E104" s="32"/>
      <c r="F104" s="32"/>
    </row>
    <row r="105" ht="13.5">
      <c r="B105" s="27"/>
    </row>
    <row r="106" spans="2:6" ht="17.25">
      <c r="B106" s="27" t="s">
        <v>180</v>
      </c>
      <c r="C106" s="58" t="s">
        <v>186</v>
      </c>
      <c r="D106" s="58"/>
      <c r="E106" s="58"/>
      <c r="F106" s="58"/>
    </row>
  </sheetData>
  <mergeCells count="93">
    <mergeCell ref="C106:F106"/>
    <mergeCell ref="G83:H83"/>
    <mergeCell ref="C101:F101"/>
    <mergeCell ref="C102:F102"/>
    <mergeCell ref="C104:F104"/>
    <mergeCell ref="C103:F103"/>
    <mergeCell ref="K92:K93"/>
    <mergeCell ref="B95:B96"/>
    <mergeCell ref="F95:F96"/>
    <mergeCell ref="B90:D90"/>
    <mergeCell ref="B92:B93"/>
    <mergeCell ref="F92:F93"/>
    <mergeCell ref="G92:G93"/>
    <mergeCell ref="B7:B8"/>
    <mergeCell ref="F7:F8"/>
    <mergeCell ref="G7:G8"/>
    <mergeCell ref="K7:K8"/>
    <mergeCell ref="B11:B12"/>
    <mergeCell ref="F11:F12"/>
    <mergeCell ref="G11:G12"/>
    <mergeCell ref="K11:K12"/>
    <mergeCell ref="B15:B18"/>
    <mergeCell ref="F15:F18"/>
    <mergeCell ref="G15:G18"/>
    <mergeCell ref="K15:K18"/>
    <mergeCell ref="B21:B22"/>
    <mergeCell ref="F21:F22"/>
    <mergeCell ref="G21:G22"/>
    <mergeCell ref="K21:K22"/>
    <mergeCell ref="B25:B26"/>
    <mergeCell ref="F25:F26"/>
    <mergeCell ref="G25:G26"/>
    <mergeCell ref="K25:K26"/>
    <mergeCell ref="B29:B30"/>
    <mergeCell ref="F29:F30"/>
    <mergeCell ref="G29:G30"/>
    <mergeCell ref="K29:K30"/>
    <mergeCell ref="B33:B34"/>
    <mergeCell ref="F33:F34"/>
    <mergeCell ref="G33:G34"/>
    <mergeCell ref="K33:K34"/>
    <mergeCell ref="B37:B38"/>
    <mergeCell ref="F37:F38"/>
    <mergeCell ref="G37:G38"/>
    <mergeCell ref="K37:K38"/>
    <mergeCell ref="B41:B42"/>
    <mergeCell ref="F41:F42"/>
    <mergeCell ref="G41:G42"/>
    <mergeCell ref="K41:K42"/>
    <mergeCell ref="B45:B46"/>
    <mergeCell ref="F45:F46"/>
    <mergeCell ref="G45:G46"/>
    <mergeCell ref="K45:K46"/>
    <mergeCell ref="B49:B50"/>
    <mergeCell ref="F49:F50"/>
    <mergeCell ref="G49:G50"/>
    <mergeCell ref="K49:K50"/>
    <mergeCell ref="B53:B54"/>
    <mergeCell ref="F53:F54"/>
    <mergeCell ref="G53:G54"/>
    <mergeCell ref="K53:K54"/>
    <mergeCell ref="B57:B58"/>
    <mergeCell ref="F57:F58"/>
    <mergeCell ref="G57:G58"/>
    <mergeCell ref="K57:K58"/>
    <mergeCell ref="B61:B62"/>
    <mergeCell ref="F61:F62"/>
    <mergeCell ref="G61:G62"/>
    <mergeCell ref="K61:K62"/>
    <mergeCell ref="B65:B66"/>
    <mergeCell ref="F65:F66"/>
    <mergeCell ref="G65:G66"/>
    <mergeCell ref="K65:K66"/>
    <mergeCell ref="B69:B70"/>
    <mergeCell ref="F69:F70"/>
    <mergeCell ref="G69:G70"/>
    <mergeCell ref="K69:K70"/>
    <mergeCell ref="B73:B74"/>
    <mergeCell ref="F73:F74"/>
    <mergeCell ref="G73:G74"/>
    <mergeCell ref="K73:K74"/>
    <mergeCell ref="B77:B78"/>
    <mergeCell ref="F77:F78"/>
    <mergeCell ref="G77:G78"/>
    <mergeCell ref="K77:K78"/>
    <mergeCell ref="B81:B82"/>
    <mergeCell ref="F81:F82"/>
    <mergeCell ref="G81:G82"/>
    <mergeCell ref="K81:K82"/>
    <mergeCell ref="B85:B86"/>
    <mergeCell ref="F85:F86"/>
    <mergeCell ref="G85:G86"/>
    <mergeCell ref="K85:K86"/>
  </mergeCells>
  <printOptions/>
  <pageMargins left="0.75" right="0.75" top="0.43" bottom="0.41" header="0.512" footer="0.512"/>
  <pageSetup horizontalDpi="600" verticalDpi="600" orientation="portrait" paperSize="9" scale="93" r:id="rId1"/>
  <rowBreaks count="1" manualBreakCount="1">
    <brk id="7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2009-06-14T06:17:11Z</cp:lastPrinted>
  <dcterms:created xsi:type="dcterms:W3CDTF">1997-01-08T22:48:59Z</dcterms:created>
  <dcterms:modified xsi:type="dcterms:W3CDTF">2009-06-14T06:50:58Z</dcterms:modified>
  <cp:category/>
  <cp:version/>
  <cp:contentType/>
  <cp:contentStatus/>
</cp:coreProperties>
</file>