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205" yWindow="2040" windowWidth="12630" windowHeight="9465" activeTab="5"/>
  </bookViews>
  <sheets>
    <sheet name="日程表案" sheetId="1" r:id="rId1"/>
    <sheet name="男子ト" sheetId="2" r:id="rId2"/>
    <sheet name="女子ト" sheetId="3" r:id="rId3"/>
    <sheet name="細工" sheetId="4" r:id="rId4"/>
    <sheet name="日程表１" sheetId="5" r:id="rId5"/>
    <sheet name="結果" sheetId="6" r:id="rId6"/>
  </sheets>
  <definedNames>
    <definedName name="_xlnm.Print_Area" localSheetId="5">'結果'!$B$2:$U$100</definedName>
    <definedName name="_xlnm.Print_Area" localSheetId="2">'女子ト'!$B$1:$Q$49</definedName>
    <definedName name="_xlnm.Print_Area" localSheetId="1">'男子ト'!$B$1:$Q$54</definedName>
    <definedName name="_xlnm.Print_Area" localSheetId="4">'日程表１'!$C$9:$O$126</definedName>
    <definedName name="_xlnm.Print_Area" localSheetId="0">'日程表案'!$A$2:$W$24</definedName>
  </definedNames>
  <calcPr fullCalcOnLoad="1"/>
</workbook>
</file>

<file path=xl/sharedStrings.xml><?xml version="1.0" encoding="utf-8"?>
<sst xmlns="http://schemas.openxmlformats.org/spreadsheetml/2006/main" count="686" uniqueCount="284">
  <si>
    <t>10：00～</t>
  </si>
  <si>
    <t>11：20～</t>
  </si>
  <si>
    <t>14：00～</t>
  </si>
  <si>
    <t>16：30～</t>
  </si>
  <si>
    <t>☆　第２試合以後は勝ちチームがオフィシャル・得点係になります</t>
  </si>
  <si>
    <t xml:space="preserve">    会場
時間</t>
  </si>
  <si>
    <t>神戸中央
体育館</t>
  </si>
  <si>
    <t>10:00～</t>
  </si>
  <si>
    <t>9:30～</t>
  </si>
  <si>
    <t>11:10～</t>
  </si>
  <si>
    <t>10:50～</t>
  </si>
  <si>
    <t>☆12：20～</t>
  </si>
  <si>
    <t>☆12:10～</t>
  </si>
  <si>
    <t>13：30～</t>
  </si>
  <si>
    <t>13:30～</t>
  </si>
  <si>
    <t>14：40～</t>
  </si>
  <si>
    <t>14:50～</t>
  </si>
  <si>
    <t>15：50～</t>
  </si>
  <si>
    <t>16:00～</t>
  </si>
  <si>
    <t>17：00～</t>
  </si>
  <si>
    <t>17:10～</t>
  </si>
  <si>
    <t>18：10～</t>
  </si>
  <si>
    <t>18:20～</t>
  </si>
  <si>
    <t>（男　　　子）</t>
  </si>
  <si>
    <t>（女　　　子）</t>
  </si>
  <si>
    <t/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</si>
  <si>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</si>
  <si>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</si>
  <si>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</si>
  <si>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</si>
  <si>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</si>
  <si>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</si>
  <si>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</si>
  <si>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</si>
  <si>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</si>
  <si>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</si>
  <si>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</si>
  <si>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</si>
  <si>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</si>
  <si>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</si>
  <si>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</si>
  <si>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</si>
  <si>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</si>
  <si>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</si>
  <si>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</si>
  <si>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</si>
  <si>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</si>
  <si>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</si>
  <si>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</si>
  <si>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</si>
  <si>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</si>
  <si>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</si>
  <si>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</si>
  <si>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</si>
  <si>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 xml:space="preserve">    　　会場
時間</t>
  </si>
  <si>
    <t>Ａ</t>
  </si>
  <si>
    <t>01</t>
  </si>
  <si>
    <t>02</t>
  </si>
  <si>
    <t>03</t>
  </si>
  <si>
    <t>D</t>
  </si>
  <si>
    <t>C</t>
  </si>
  <si>
    <t>B</t>
  </si>
  <si>
    <t>あ</t>
  </si>
  <si>
    <t>３段目までにチーム名が、入るようになっていますので、審判名を入れる場合は、４段目と５段目に入力してください。</t>
  </si>
  <si>
    <t>このシートの内容は、「日程表案」のシートを、変更すれば連動して変わります。（日付、会場、時間も）</t>
  </si>
  <si>
    <t>データの参照元は、「日程表案」と「男子ト」と「女子ト」です、「細工」シートを利用して変化させています。</t>
  </si>
  <si>
    <t>前</t>
  </si>
  <si>
    <t>後</t>
  </si>
  <si>
    <t>男子１回戦</t>
  </si>
  <si>
    <t>女子１回戦</t>
  </si>
  <si>
    <t>男子２回戦</t>
  </si>
  <si>
    <t>女子２回戦</t>
  </si>
  <si>
    <t>男子３回戦</t>
  </si>
  <si>
    <t>女子３回戦</t>
  </si>
  <si>
    <t>へ</t>
  </si>
  <si>
    <t>ほ</t>
  </si>
  <si>
    <t>男子準決勝</t>
  </si>
  <si>
    <t>女子準決勝</t>
  </si>
  <si>
    <t>男子決勝</t>
  </si>
  <si>
    <t>女子決勝</t>
  </si>
  <si>
    <t>男子３位決定戦</t>
  </si>
  <si>
    <t>女子３位決定戦</t>
  </si>
  <si>
    <t>３・４位決定戦</t>
  </si>
  <si>
    <t>第５代表決定戦</t>
  </si>
  <si>
    <t>い</t>
  </si>
  <si>
    <t>う</t>
  </si>
  <si>
    <t>あ</t>
  </si>
  <si>
    <t>え</t>
  </si>
  <si>
    <t>お</t>
  </si>
  <si>
    <t>ま</t>
  </si>
  <si>
    <t>ａ</t>
  </si>
  <si>
    <t>ｃ</t>
  </si>
  <si>
    <t>ｂ</t>
  </si>
  <si>
    <t>①</t>
  </si>
  <si>
    <t>③</t>
  </si>
  <si>
    <t>②</t>
  </si>
  <si>
    <t>５月２８日（金）</t>
  </si>
  <si>
    <t>武庫川女子大学総合スタジアム</t>
  </si>
  <si>
    <t>５月２９日（土）</t>
  </si>
  <si>
    <t>５月３０日（日）</t>
  </si>
  <si>
    <t>６月４日(金)</t>
  </si>
  <si>
    <t>６月５日(土)</t>
  </si>
  <si>
    <t>６月６日(日)</t>
  </si>
  <si>
    <t>閉会式</t>
  </si>
  <si>
    <t>☆　雨天順延は、５／３１(月)、６／１(火)になります</t>
  </si>
  <si>
    <t>Ａ</t>
  </si>
  <si>
    <t>Ｂ</t>
  </si>
  <si>
    <t>Ｃ</t>
  </si>
  <si>
    <t>Ｄ</t>
  </si>
  <si>
    <t>10：30～</t>
  </si>
  <si>
    <t>あ</t>
  </si>
  <si>
    <t>い</t>
  </si>
  <si>
    <t xml:space="preserve"> 9：30～</t>
  </si>
  <si>
    <t>11：40～</t>
  </si>
  <si>
    <t>う</t>
  </si>
  <si>
    <t>え</t>
  </si>
  <si>
    <t xml:space="preserve"> 10：40～</t>
  </si>
  <si>
    <t>☆12：50～</t>
  </si>
  <si>
    <t>お</t>
  </si>
  <si>
    <t>か</t>
  </si>
  <si>
    <t>☆11：50～</t>
  </si>
  <si>
    <t>☆12：40～</t>
  </si>
  <si>
    <t>14：10～</t>
  </si>
  <si>
    <t>け</t>
  </si>
  <si>
    <t>13：10～</t>
  </si>
  <si>
    <t>15：20～</t>
  </si>
  <si>
    <t>14：20～</t>
  </si>
  <si>
    <t>15：30～</t>
  </si>
  <si>
    <t>16：40～</t>
  </si>
  <si>
    <t>☆　第３試合のチームが第１試合のオフィシャル・得点係になります</t>
  </si>
  <si>
    <t>10:40～</t>
  </si>
  <si>
    <t>☆11：50～</t>
  </si>
  <si>
    <t>ｃ</t>
  </si>
  <si>
    <t>13：00～</t>
  </si>
  <si>
    <t>③</t>
  </si>
  <si>
    <t>ａ</t>
  </si>
  <si>
    <t>14:10～</t>
  </si>
  <si>
    <t>ｂ</t>
  </si>
  <si>
    <t>15:30～</t>
  </si>
  <si>
    <t>①</t>
  </si>
  <si>
    <t>16:50～</t>
  </si>
  <si>
    <t>②</t>
  </si>
  <si>
    <t xml:space="preserve">    　会場
時間</t>
  </si>
  <si>
    <t>男子準々決勝</t>
  </si>
  <si>
    <t>女子準々決勝</t>
  </si>
  <si>
    <t>男子第５代表決定戦</t>
  </si>
  <si>
    <t>女子第５代表決定戦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</si>
  <si>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</si>
  <si>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</si>
  <si>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</si>
  <si>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</si>
  <si>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</si>
  <si>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</si>
  <si>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</si>
  <si>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</si>
  <si>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</si>
  <si>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</si>
  <si>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</si>
  <si>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</si>
  <si>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</si>
  <si>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</si>
  <si>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</si>
  <si>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</si>
  <si>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</si>
  <si>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</si>
  <si>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</si>
  <si>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</si>
  <si>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</si>
  <si>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</si>
  <si>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</si>
  <si>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</si>
  <si>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</si>
  <si>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</si>
  <si>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</si>
  <si>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</si>
  <si>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</si>
  <si>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</si>
  <si>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も</t>
  </si>
  <si>
    <t>や</t>
  </si>
  <si>
    <t>ゆ</t>
  </si>
  <si>
    <t>よ</t>
  </si>
  <si>
    <t>わ</t>
  </si>
  <si>
    <t>わ</t>
  </si>
  <si>
    <t>い</t>
  </si>
  <si>
    <t>う</t>
  </si>
  <si>
    <t>え</t>
  </si>
  <si>
    <t>お</t>
  </si>
  <si>
    <t>①</t>
  </si>
  <si>
    <t>②</t>
  </si>
  <si>
    <t>③</t>
  </si>
  <si>
    <t>ａ</t>
  </si>
  <si>
    <t>ｂ</t>
  </si>
  <si>
    <t>ｃ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</si>
  <si>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</si>
  <si>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</si>
  <si>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</si>
  <si>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</si>
  <si>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</si>
  <si>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</si>
  <si>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</si>
  <si>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</si>
  <si>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</si>
  <si>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く</t>
  </si>
  <si>
    <t>☆　雨天時の問い合わせ先　（ ６：００～７：００）</t>
  </si>
  <si>
    <t>０７９８－４６－６７１７</t>
  </si>
  <si>
    <t>武庫川女子大学附属高等学校　上原先生</t>
  </si>
  <si>
    <t>※留守番電話で対応します。内容をよく確認ください。</t>
  </si>
  <si>
    <t>神戸国際大附</t>
  </si>
  <si>
    <t>報徳学園</t>
  </si>
  <si>
    <t>六甲アイランド</t>
  </si>
  <si>
    <t>北須磨</t>
  </si>
  <si>
    <t>明石城西</t>
  </si>
  <si>
    <t>柏原</t>
  </si>
  <si>
    <t>伊川谷北</t>
  </si>
  <si>
    <t>明石西</t>
  </si>
  <si>
    <t>神戸北</t>
  </si>
  <si>
    <t>西宮東</t>
  </si>
  <si>
    <t>明石</t>
  </si>
  <si>
    <t>三田学園</t>
  </si>
  <si>
    <t>宝塚西</t>
  </si>
  <si>
    <t>市立西宮</t>
  </si>
  <si>
    <t>明石北</t>
  </si>
  <si>
    <t>村野工業</t>
  </si>
  <si>
    <t>明石南</t>
  </si>
  <si>
    <t>舞子</t>
  </si>
  <si>
    <t>神港学園</t>
  </si>
  <si>
    <t>伊川谷</t>
  </si>
  <si>
    <t>宝塚北</t>
  </si>
  <si>
    <t>長田</t>
  </si>
  <si>
    <t>育英</t>
  </si>
  <si>
    <t>川西北陵</t>
  </si>
  <si>
    <t>神戸商業</t>
  </si>
  <si>
    <t>尼崎小田</t>
  </si>
  <si>
    <t>市立神港</t>
  </si>
  <si>
    <t>川西緑台</t>
  </si>
  <si>
    <t>神戸鈴蘭台</t>
  </si>
  <si>
    <t>須磨東</t>
  </si>
  <si>
    <t>滝川</t>
  </si>
  <si>
    <t>西宮北</t>
  </si>
  <si>
    <t>兵庫工業</t>
  </si>
  <si>
    <t>県伊丹</t>
  </si>
  <si>
    <t>神戸科技</t>
  </si>
  <si>
    <t>明石清水</t>
  </si>
  <si>
    <t>東播磨</t>
  </si>
  <si>
    <t>県立尼崎</t>
  </si>
  <si>
    <t>西宮南</t>
  </si>
  <si>
    <t>川西明峰</t>
  </si>
  <si>
    <t>伊丹北</t>
  </si>
  <si>
    <t>東播工業</t>
  </si>
  <si>
    <t>加古川北</t>
  </si>
  <si>
    <t>高砂南</t>
  </si>
  <si>
    <t>夙川学院</t>
  </si>
  <si>
    <t>県立西宮</t>
  </si>
  <si>
    <t>加古川南</t>
  </si>
  <si>
    <t>園田学園</t>
  </si>
  <si>
    <t>県立伊丹</t>
  </si>
  <si>
    <t>神戸星城</t>
  </si>
  <si>
    <t>武庫川女大附</t>
  </si>
  <si>
    <t>甲子園学院</t>
  </si>
  <si>
    <t>兵庫商業</t>
  </si>
  <si>
    <t>親和女子</t>
  </si>
  <si>
    <t>鳴尾</t>
  </si>
  <si>
    <t>葺合</t>
  </si>
  <si>
    <t>延前</t>
  </si>
  <si>
    <t>延後</t>
  </si>
  <si>
    <t>7m</t>
  </si>
  <si>
    <t>前</t>
  </si>
  <si>
    <t>後</t>
  </si>
  <si>
    <t>7m</t>
  </si>
  <si>
    <t>第５代表</t>
  </si>
  <si>
    <t>村　野　工　業</t>
  </si>
  <si>
    <t>育　　　　　　英</t>
  </si>
  <si>
    <t>武庫川女大附</t>
  </si>
  <si>
    <t>神　戸　星　城</t>
  </si>
  <si>
    <t>川　西　北　陵</t>
  </si>
  <si>
    <t>明　　　　　　石</t>
  </si>
  <si>
    <t>夙　川　学　院</t>
  </si>
  <si>
    <t>１   位</t>
  </si>
  <si>
    <t>２   位</t>
  </si>
  <si>
    <t>３   位</t>
  </si>
  <si>
    <t>４   位</t>
  </si>
  <si>
    <t>＜男子順位＞</t>
  </si>
  <si>
    <t>＜女子順位＞</t>
  </si>
  <si>
    <t>高　　砂　　南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</si>
</sst>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\t&quot;\&quot;#,##0_);\(\t&quot;\&quot;#,##0\)"/>
    <numFmt numFmtId="185" formatCode="\t&quot;\&quot;#,##0_);[Red]\(\t&quot;\&quot;#,##0\)"/>
    <numFmt numFmtId="186" formatCode="\t&quot;\&quot;#,##0.00_);\(\t&quot;\&quot;#,##0.00\)"/>
    <numFmt numFmtId="187" formatCode="\t&quot;\&quot;#,##0.00_);[Red]\(\t&quot;\&quot;#,##0.00\)"/>
    <numFmt numFmtId="188" formatCode="General;[=0]\'\'"/>
    <numFmt numFmtId="189" formatCode="General;[=0]&quot; &quot;"/>
    <numFmt numFmtId="190" formatCode="General;[=0]\=\'\ \'"/>
    <numFmt numFmtId="191" formatCode="General;[=0]\=&quot; &quot;"/>
    <numFmt numFmtId="192" formatCode="General;[=0]\'\ \'"/>
    <numFmt numFmtId="193" formatCode="General;[=0]&quot; &quot;\'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3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23" xfId="0" applyFont="1" applyBorder="1" applyAlignment="1">
      <alignment horizontal="right" vertical="center"/>
    </xf>
    <xf numFmtId="0" fontId="29" fillId="0" borderId="17" xfId="0" applyFont="1" applyBorder="1" applyAlignment="1">
      <alignment horizontal="left" vertical="center"/>
    </xf>
    <xf numFmtId="189" fontId="2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9" fillId="0" borderId="1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3" fillId="0" borderId="3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9" fillId="0" borderId="26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29" fillId="0" borderId="35" xfId="0" applyFont="1" applyBorder="1" applyAlignment="1">
      <alignment horizontal="right" vertical="center"/>
    </xf>
    <xf numFmtId="0" fontId="30" fillId="0" borderId="22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21" fillId="0" borderId="42" xfId="0" applyFont="1" applyBorder="1" applyAlignment="1">
      <alignment horizontal="right" vertical="center"/>
    </xf>
    <xf numFmtId="0" fontId="0" fillId="0" borderId="43" xfId="0" applyBorder="1" applyAlignment="1">
      <alignment horizontal="right"/>
    </xf>
    <xf numFmtId="20" fontId="21" fillId="0" borderId="44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21" fillId="0" borderId="43" xfId="0" applyFont="1" applyBorder="1" applyAlignment="1">
      <alignment horizontal="right" vertical="center"/>
    </xf>
    <xf numFmtId="14" fontId="21" fillId="0" borderId="45" xfId="0" applyNumberFormat="1" applyFont="1" applyBorder="1" applyAlignment="1">
      <alignment horizontal="center" vertical="center"/>
    </xf>
    <xf numFmtId="14" fontId="21" fillId="0" borderId="46" xfId="0" applyNumberFormat="1" applyFont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1" fillId="0" borderId="52" xfId="0" applyFont="1" applyBorder="1" applyAlignment="1">
      <alignment horizontal="left" vertical="top" wrapText="1"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0" fillId="0" borderId="41" xfId="0" applyBorder="1" applyAlignment="1">
      <alignment/>
    </xf>
    <xf numFmtId="0" fontId="21" fillId="0" borderId="13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22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4" fontId="31" fillId="0" borderId="45" xfId="0" applyNumberFormat="1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1" fillId="0" borderId="58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X27"/>
  <sheetViews>
    <sheetView workbookViewId="0" topLeftCell="A2">
      <selection activeCell="E11" sqref="E11"/>
    </sheetView>
  </sheetViews>
  <sheetFormatPr defaultColWidth="9.00390625" defaultRowHeight="13.5"/>
  <cols>
    <col min="1" max="23" width="5.625" style="1" customWidth="1"/>
    <col min="24" max="16384" width="9.00390625" style="1" customWidth="1"/>
  </cols>
  <sheetData>
    <row r="1" ht="15" thickBot="1"/>
    <row r="2" spans="1:20" s="2" customFormat="1" ht="24.75" customHeight="1">
      <c r="A2" s="130" t="s">
        <v>96</v>
      </c>
      <c r="B2" s="131"/>
      <c r="C2" s="131"/>
      <c r="D2" s="131"/>
      <c r="E2" s="131"/>
      <c r="F2" s="132"/>
      <c r="H2" s="130" t="s">
        <v>98</v>
      </c>
      <c r="I2" s="131"/>
      <c r="J2" s="131"/>
      <c r="K2" s="131"/>
      <c r="L2" s="131"/>
      <c r="M2" s="132"/>
      <c r="O2" s="130" t="s">
        <v>99</v>
      </c>
      <c r="P2" s="131"/>
      <c r="Q2" s="131"/>
      <c r="R2" s="131"/>
      <c r="S2" s="131"/>
      <c r="T2" s="132"/>
    </row>
    <row r="3" spans="1:20" s="2" customFormat="1" ht="24.75" customHeight="1">
      <c r="A3" s="138" t="s">
        <v>142</v>
      </c>
      <c r="B3" s="139"/>
      <c r="C3" s="133" t="s">
        <v>97</v>
      </c>
      <c r="D3" s="134"/>
      <c r="E3" s="134"/>
      <c r="F3" s="135"/>
      <c r="H3" s="138" t="s">
        <v>5</v>
      </c>
      <c r="I3" s="139"/>
      <c r="J3" s="133" t="s">
        <v>97</v>
      </c>
      <c r="K3" s="134"/>
      <c r="L3" s="134"/>
      <c r="M3" s="135"/>
      <c r="O3" s="138" t="s">
        <v>5</v>
      </c>
      <c r="P3" s="139"/>
      <c r="Q3" s="133" t="s">
        <v>97</v>
      </c>
      <c r="R3" s="134"/>
      <c r="S3" s="134"/>
      <c r="T3" s="135"/>
    </row>
    <row r="4" spans="1:24" s="2" customFormat="1" ht="24.75" customHeight="1">
      <c r="A4" s="140"/>
      <c r="B4" s="120"/>
      <c r="C4" s="6" t="s">
        <v>105</v>
      </c>
      <c r="D4" s="6" t="s">
        <v>106</v>
      </c>
      <c r="E4" s="6" t="s">
        <v>107</v>
      </c>
      <c r="F4" s="7" t="s">
        <v>108</v>
      </c>
      <c r="H4" s="140"/>
      <c r="I4" s="120"/>
      <c r="J4" s="6" t="s">
        <v>105</v>
      </c>
      <c r="K4" s="6" t="s">
        <v>106</v>
      </c>
      <c r="L4" s="6" t="s">
        <v>107</v>
      </c>
      <c r="M4" s="7" t="s">
        <v>108</v>
      </c>
      <c r="O4" s="140"/>
      <c r="P4" s="120"/>
      <c r="Q4" s="6" t="s">
        <v>105</v>
      </c>
      <c r="R4" s="6" t="s">
        <v>106</v>
      </c>
      <c r="S4" s="6" t="s">
        <v>107</v>
      </c>
      <c r="T4" s="7" t="s">
        <v>108</v>
      </c>
      <c r="U4" s="63"/>
      <c r="V4" s="64"/>
      <c r="W4" s="64"/>
      <c r="X4" s="64"/>
    </row>
    <row r="5" spans="1:24" s="8" customFormat="1" ht="24.75" customHeight="1">
      <c r="A5" s="123" t="s">
        <v>109</v>
      </c>
      <c r="B5" s="128"/>
      <c r="C5" s="6">
        <v>1</v>
      </c>
      <c r="D5" s="6">
        <v>2</v>
      </c>
      <c r="E5" s="6" t="s">
        <v>110</v>
      </c>
      <c r="F5" s="7" t="s">
        <v>111</v>
      </c>
      <c r="H5" s="123" t="s">
        <v>112</v>
      </c>
      <c r="I5" s="124"/>
      <c r="J5" s="6">
        <v>13</v>
      </c>
      <c r="K5" s="6">
        <v>14</v>
      </c>
      <c r="L5" s="6" t="s">
        <v>37</v>
      </c>
      <c r="M5" s="7" t="s">
        <v>193</v>
      </c>
      <c r="O5" s="136" t="s">
        <v>0</v>
      </c>
      <c r="P5" s="137"/>
      <c r="Q5" s="6">
        <v>29</v>
      </c>
      <c r="R5" s="6">
        <v>30</v>
      </c>
      <c r="S5" s="6" t="s">
        <v>165</v>
      </c>
      <c r="T5" s="7" t="s">
        <v>166</v>
      </c>
      <c r="U5" s="63"/>
      <c r="V5" s="64"/>
      <c r="W5" s="64"/>
      <c r="X5" s="64"/>
    </row>
    <row r="6" spans="1:24" s="8" customFormat="1" ht="24.75" customHeight="1">
      <c r="A6" s="123" t="s">
        <v>113</v>
      </c>
      <c r="B6" s="128"/>
      <c r="C6" s="6">
        <v>3</v>
      </c>
      <c r="D6" s="6">
        <v>4</v>
      </c>
      <c r="E6" s="6" t="s">
        <v>114</v>
      </c>
      <c r="F6" s="7" t="s">
        <v>115</v>
      </c>
      <c r="H6" s="127" t="s">
        <v>116</v>
      </c>
      <c r="I6" s="124"/>
      <c r="J6" s="6">
        <v>15</v>
      </c>
      <c r="K6" s="6">
        <v>16</v>
      </c>
      <c r="L6" s="6" t="s">
        <v>194</v>
      </c>
      <c r="M6" s="7" t="s">
        <v>195</v>
      </c>
      <c r="O6" s="136" t="s">
        <v>1</v>
      </c>
      <c r="P6" s="137"/>
      <c r="Q6" s="6">
        <v>31</v>
      </c>
      <c r="R6" s="6">
        <v>32</v>
      </c>
      <c r="S6" s="6" t="s">
        <v>167</v>
      </c>
      <c r="T6" s="7" t="s">
        <v>168</v>
      </c>
      <c r="U6" s="63"/>
      <c r="V6" s="64"/>
      <c r="W6" s="64"/>
      <c r="X6" s="64"/>
    </row>
    <row r="7" spans="1:24" s="8" customFormat="1" ht="24.75" customHeight="1">
      <c r="A7" s="123" t="s">
        <v>117</v>
      </c>
      <c r="B7" s="128"/>
      <c r="C7" s="6">
        <v>5</v>
      </c>
      <c r="D7" s="6">
        <v>6</v>
      </c>
      <c r="E7" s="6" t="s">
        <v>118</v>
      </c>
      <c r="F7" s="7" t="s">
        <v>119</v>
      </c>
      <c r="H7" s="123" t="s">
        <v>120</v>
      </c>
      <c r="I7" s="124"/>
      <c r="J7" s="6">
        <v>17</v>
      </c>
      <c r="K7" s="6">
        <v>18</v>
      </c>
      <c r="L7" s="6" t="s">
        <v>196</v>
      </c>
      <c r="M7" s="7" t="s">
        <v>197</v>
      </c>
      <c r="O7" s="136" t="s">
        <v>121</v>
      </c>
      <c r="P7" s="137"/>
      <c r="Q7" s="6">
        <v>33</v>
      </c>
      <c r="R7" s="6">
        <v>34</v>
      </c>
      <c r="S7" s="6" t="s">
        <v>169</v>
      </c>
      <c r="T7" s="7" t="s">
        <v>170</v>
      </c>
      <c r="U7" s="63"/>
      <c r="V7" s="64"/>
      <c r="W7" s="64"/>
      <c r="X7" s="64"/>
    </row>
    <row r="8" spans="1:24" s="8" customFormat="1" ht="24.75" customHeight="1">
      <c r="A8" s="123" t="s">
        <v>122</v>
      </c>
      <c r="B8" s="128"/>
      <c r="C8" s="6">
        <v>7</v>
      </c>
      <c r="D8" s="6">
        <v>8</v>
      </c>
      <c r="E8" s="6" t="s">
        <v>148</v>
      </c>
      <c r="F8" s="7" t="s">
        <v>123</v>
      </c>
      <c r="H8" s="123" t="s">
        <v>124</v>
      </c>
      <c r="I8" s="124"/>
      <c r="J8" s="6">
        <v>19</v>
      </c>
      <c r="K8" s="6">
        <v>20</v>
      </c>
      <c r="L8" s="6" t="s">
        <v>198</v>
      </c>
      <c r="M8" s="7" t="s">
        <v>199</v>
      </c>
      <c r="O8" s="136" t="s">
        <v>2</v>
      </c>
      <c r="P8" s="137"/>
      <c r="Q8" s="6">
        <v>35</v>
      </c>
      <c r="R8" s="6">
        <v>36</v>
      </c>
      <c r="S8" s="6" t="s">
        <v>171</v>
      </c>
      <c r="T8" s="7" t="s">
        <v>172</v>
      </c>
      <c r="U8" s="142"/>
      <c r="V8" s="143"/>
      <c r="W8" s="143"/>
      <c r="X8" s="143"/>
    </row>
    <row r="9" spans="1:21" s="8" customFormat="1" ht="24.75" customHeight="1">
      <c r="A9" s="123" t="s">
        <v>125</v>
      </c>
      <c r="B9" s="128"/>
      <c r="C9" s="6">
        <v>9</v>
      </c>
      <c r="D9" s="6">
        <v>10</v>
      </c>
      <c r="E9" s="6" t="s">
        <v>38</v>
      </c>
      <c r="F9" s="7" t="s">
        <v>152</v>
      </c>
      <c r="H9" s="123" t="s">
        <v>126</v>
      </c>
      <c r="I9" s="124"/>
      <c r="J9" s="6">
        <v>21</v>
      </c>
      <c r="K9" s="6">
        <v>22</v>
      </c>
      <c r="L9" s="6" t="s">
        <v>200</v>
      </c>
      <c r="M9" s="7" t="s">
        <v>201</v>
      </c>
      <c r="O9" s="136"/>
      <c r="P9" s="137"/>
      <c r="Q9" s="6"/>
      <c r="R9" s="6"/>
      <c r="S9" s="6"/>
      <c r="T9" s="7"/>
      <c r="U9" s="9"/>
    </row>
    <row r="10" spans="1:24" s="8" customFormat="1" ht="24.75" customHeight="1">
      <c r="A10" s="123" t="s">
        <v>3</v>
      </c>
      <c r="B10" s="128"/>
      <c r="C10" s="6">
        <v>11</v>
      </c>
      <c r="D10" s="6">
        <v>12</v>
      </c>
      <c r="E10" s="6" t="s">
        <v>151</v>
      </c>
      <c r="F10" s="7" t="s">
        <v>155</v>
      </c>
      <c r="H10" s="123" t="s">
        <v>127</v>
      </c>
      <c r="I10" s="124"/>
      <c r="J10" s="6">
        <v>23</v>
      </c>
      <c r="K10" s="6">
        <v>24</v>
      </c>
      <c r="L10" s="6">
        <v>25</v>
      </c>
      <c r="M10" s="7" t="s">
        <v>202</v>
      </c>
      <c r="O10" s="136"/>
      <c r="P10" s="137"/>
      <c r="Q10" s="6"/>
      <c r="R10" s="6"/>
      <c r="S10" s="6"/>
      <c r="T10" s="7"/>
      <c r="U10" s="142"/>
      <c r="V10" s="143"/>
      <c r="W10" s="143"/>
      <c r="X10" s="143"/>
    </row>
    <row r="11" spans="1:20" s="8" customFormat="1" ht="24.75" customHeight="1" thickBot="1">
      <c r="A11" s="121"/>
      <c r="B11" s="122"/>
      <c r="C11" s="10"/>
      <c r="D11" s="10"/>
      <c r="E11" s="10"/>
      <c r="F11" s="11"/>
      <c r="H11" s="125" t="s">
        <v>128</v>
      </c>
      <c r="I11" s="126"/>
      <c r="J11" s="10">
        <v>26</v>
      </c>
      <c r="K11" s="10">
        <v>27</v>
      </c>
      <c r="L11" s="10">
        <v>28</v>
      </c>
      <c r="M11" s="11"/>
      <c r="O11" s="121"/>
      <c r="P11" s="122"/>
      <c r="Q11" s="10"/>
      <c r="R11" s="10"/>
      <c r="S11" s="10"/>
      <c r="T11" s="11"/>
    </row>
    <row r="12" spans="1:15" s="8" customFormat="1" ht="24.75" customHeight="1">
      <c r="A12" s="12"/>
      <c r="B12" s="12"/>
      <c r="C12" s="13"/>
      <c r="D12" s="13"/>
      <c r="E12" s="13"/>
      <c r="F12" s="13"/>
      <c r="G12" s="13"/>
      <c r="H12" s="101"/>
      <c r="I12" s="12"/>
      <c r="J12" s="12"/>
      <c r="K12" s="13"/>
      <c r="L12" s="13"/>
      <c r="M12" s="13"/>
      <c r="N12" s="13"/>
      <c r="O12" s="13"/>
    </row>
    <row r="13" spans="1:15" ht="18.75" customHeight="1" thickBot="1">
      <c r="A13" s="14"/>
      <c r="B13" s="14"/>
      <c r="C13" s="14"/>
      <c r="D13" s="14"/>
      <c r="E13" s="14"/>
      <c r="F13" s="14"/>
      <c r="G13" s="14"/>
      <c r="I13" s="14"/>
      <c r="J13" s="14"/>
      <c r="K13" s="14"/>
      <c r="L13" s="14"/>
      <c r="M13" s="14"/>
      <c r="N13" s="14"/>
      <c r="O13" s="14"/>
    </row>
    <row r="14" spans="1:23" s="15" customFormat="1" ht="24.75" customHeight="1">
      <c r="A14" s="150" t="s">
        <v>100</v>
      </c>
      <c r="B14" s="151"/>
      <c r="C14" s="151"/>
      <c r="D14" s="152"/>
      <c r="E14" s="157" t="s">
        <v>101</v>
      </c>
      <c r="F14" s="157"/>
      <c r="G14" s="157"/>
      <c r="H14" s="158"/>
      <c r="I14" s="150" t="s">
        <v>102</v>
      </c>
      <c r="J14" s="151"/>
      <c r="K14" s="151"/>
      <c r="L14" s="152"/>
      <c r="M14" s="148" t="s">
        <v>129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</row>
    <row r="15" spans="1:23" s="15" customFormat="1" ht="24.75" customHeight="1">
      <c r="A15" s="138" t="s">
        <v>5</v>
      </c>
      <c r="B15" s="139"/>
      <c r="C15" s="153" t="s">
        <v>6</v>
      </c>
      <c r="D15" s="154"/>
      <c r="E15" s="159" t="s">
        <v>5</v>
      </c>
      <c r="F15" s="160"/>
      <c r="G15" s="153" t="s">
        <v>6</v>
      </c>
      <c r="H15" s="154"/>
      <c r="I15" s="138" t="s">
        <v>5</v>
      </c>
      <c r="J15" s="139"/>
      <c r="K15" s="153" t="s">
        <v>6</v>
      </c>
      <c r="L15" s="154"/>
      <c r="M15" s="148"/>
      <c r="N15" s="149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1:23" s="15" customFormat="1" ht="24.75" customHeight="1">
      <c r="A16" s="140"/>
      <c r="B16" s="120"/>
      <c r="C16" s="155"/>
      <c r="D16" s="156"/>
      <c r="E16" s="161"/>
      <c r="F16" s="162"/>
      <c r="G16" s="155"/>
      <c r="H16" s="156"/>
      <c r="I16" s="140"/>
      <c r="J16" s="120"/>
      <c r="K16" s="155"/>
      <c r="L16" s="156"/>
      <c r="M16" s="148" t="s">
        <v>4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ht="24.75" customHeight="1">
      <c r="A17" s="123" t="s">
        <v>7</v>
      </c>
      <c r="B17" s="128"/>
      <c r="C17" s="117" t="s">
        <v>173</v>
      </c>
      <c r="D17" s="118"/>
      <c r="E17" s="128" t="s">
        <v>8</v>
      </c>
      <c r="F17" s="163"/>
      <c r="G17" s="117" t="s">
        <v>178</v>
      </c>
      <c r="H17" s="118"/>
      <c r="I17" s="136" t="s">
        <v>8</v>
      </c>
      <c r="J17" s="137"/>
      <c r="K17" s="117" t="s">
        <v>181</v>
      </c>
      <c r="L17" s="118"/>
      <c r="M17" s="148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 ht="24.75" customHeight="1">
      <c r="A18" s="123" t="s">
        <v>9</v>
      </c>
      <c r="B18" s="128"/>
      <c r="C18" s="117" t="s">
        <v>174</v>
      </c>
      <c r="D18" s="118"/>
      <c r="E18" s="128" t="s">
        <v>10</v>
      </c>
      <c r="F18" s="163"/>
      <c r="G18" s="117" t="s">
        <v>179</v>
      </c>
      <c r="H18" s="118"/>
      <c r="I18" s="136" t="s">
        <v>130</v>
      </c>
      <c r="J18" s="137"/>
      <c r="K18" s="117">
        <v>44</v>
      </c>
      <c r="L18" s="118"/>
      <c r="M18" s="148" t="s">
        <v>104</v>
      </c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ht="24.75" customHeight="1">
      <c r="A19" s="123" t="s">
        <v>11</v>
      </c>
      <c r="B19" s="128"/>
      <c r="C19" s="117" t="s">
        <v>175</v>
      </c>
      <c r="D19" s="118"/>
      <c r="E19" s="128" t="s">
        <v>12</v>
      </c>
      <c r="F19" s="163"/>
      <c r="G19" s="117">
        <v>41</v>
      </c>
      <c r="H19" s="118"/>
      <c r="I19" s="136" t="s">
        <v>131</v>
      </c>
      <c r="J19" s="137"/>
      <c r="K19" s="117" t="s">
        <v>132</v>
      </c>
      <c r="L19" s="118"/>
      <c r="M19" s="148"/>
      <c r="N19" s="149"/>
      <c r="O19" s="149"/>
      <c r="P19" s="149"/>
      <c r="Q19" s="149"/>
      <c r="R19" s="149"/>
      <c r="S19" s="149"/>
      <c r="T19" s="149"/>
      <c r="U19" s="149"/>
      <c r="V19" s="149"/>
      <c r="W19" s="149"/>
    </row>
    <row r="20" spans="1:23" ht="24.75" customHeight="1">
      <c r="A20" s="123" t="s">
        <v>13</v>
      </c>
      <c r="B20" s="128"/>
      <c r="C20" s="117" t="s">
        <v>176</v>
      </c>
      <c r="D20" s="118"/>
      <c r="E20" s="128" t="s">
        <v>14</v>
      </c>
      <c r="F20" s="163"/>
      <c r="G20" s="117">
        <v>42</v>
      </c>
      <c r="H20" s="118"/>
      <c r="I20" s="136" t="s">
        <v>133</v>
      </c>
      <c r="J20" s="137"/>
      <c r="K20" s="117" t="s">
        <v>134</v>
      </c>
      <c r="L20" s="118"/>
      <c r="M20" s="148" t="s">
        <v>203</v>
      </c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1:23" ht="24.75" customHeight="1">
      <c r="A21" s="123" t="s">
        <v>15</v>
      </c>
      <c r="B21" s="128"/>
      <c r="C21" s="117">
        <v>37</v>
      </c>
      <c r="D21" s="118"/>
      <c r="E21" s="128" t="s">
        <v>16</v>
      </c>
      <c r="F21" s="163"/>
      <c r="G21" s="117" t="s">
        <v>135</v>
      </c>
      <c r="H21" s="118"/>
      <c r="I21" s="136" t="s">
        <v>136</v>
      </c>
      <c r="J21" s="137"/>
      <c r="K21" s="117" t="s">
        <v>180</v>
      </c>
      <c r="L21" s="118"/>
      <c r="N21" s="145" t="s">
        <v>204</v>
      </c>
      <c r="O21" s="145"/>
      <c r="P21" s="145"/>
      <c r="Q21" s="145"/>
      <c r="R21" s="145"/>
      <c r="S21" s="145"/>
      <c r="T21" s="145"/>
      <c r="U21" s="145"/>
      <c r="V21" s="145"/>
      <c r="W21" s="145"/>
    </row>
    <row r="22" spans="1:23" ht="24.75" customHeight="1">
      <c r="A22" s="123" t="s">
        <v>17</v>
      </c>
      <c r="B22" s="128"/>
      <c r="C22" s="117">
        <v>38</v>
      </c>
      <c r="D22" s="118"/>
      <c r="E22" s="128" t="s">
        <v>18</v>
      </c>
      <c r="F22" s="163"/>
      <c r="G22" s="117" t="s">
        <v>137</v>
      </c>
      <c r="H22" s="118"/>
      <c r="I22" s="136" t="s">
        <v>138</v>
      </c>
      <c r="J22" s="137"/>
      <c r="K22" s="117">
        <v>43</v>
      </c>
      <c r="L22" s="118"/>
      <c r="N22" s="146" t="s">
        <v>205</v>
      </c>
      <c r="O22" s="146"/>
      <c r="P22" s="146"/>
      <c r="Q22" s="146"/>
      <c r="R22" s="146"/>
      <c r="S22" s="146"/>
      <c r="T22" s="146"/>
      <c r="U22" s="146"/>
      <c r="V22" s="146"/>
      <c r="W22" s="146"/>
    </row>
    <row r="23" spans="1:23" ht="24.75" customHeight="1">
      <c r="A23" s="123" t="s">
        <v>19</v>
      </c>
      <c r="B23" s="128"/>
      <c r="C23" s="117">
        <v>39</v>
      </c>
      <c r="D23" s="118"/>
      <c r="E23" s="128" t="s">
        <v>20</v>
      </c>
      <c r="F23" s="163"/>
      <c r="G23" s="117" t="s">
        <v>139</v>
      </c>
      <c r="H23" s="118"/>
      <c r="I23" s="136" t="s">
        <v>140</v>
      </c>
      <c r="J23" s="137"/>
      <c r="K23" s="117" t="s">
        <v>103</v>
      </c>
      <c r="L23" s="118"/>
      <c r="N23" s="147" t="s">
        <v>206</v>
      </c>
      <c r="O23" s="147"/>
      <c r="P23" s="147"/>
      <c r="Q23" s="147"/>
      <c r="R23" s="147"/>
      <c r="S23" s="147"/>
      <c r="T23" s="147"/>
      <c r="U23" s="147"/>
      <c r="V23" s="147"/>
      <c r="W23" s="147"/>
    </row>
    <row r="24" spans="1:23" ht="24.75" customHeight="1" thickBot="1">
      <c r="A24" s="125" t="s">
        <v>21</v>
      </c>
      <c r="B24" s="129"/>
      <c r="C24" s="119">
        <v>40</v>
      </c>
      <c r="D24" s="141"/>
      <c r="E24" s="129" t="s">
        <v>22</v>
      </c>
      <c r="F24" s="164"/>
      <c r="G24" s="119" t="s">
        <v>141</v>
      </c>
      <c r="H24" s="141"/>
      <c r="I24" s="121"/>
      <c r="J24" s="122"/>
      <c r="K24" s="119"/>
      <c r="L24" s="141"/>
      <c r="N24" s="8"/>
      <c r="O24" s="8"/>
      <c r="P24" s="8"/>
      <c r="Q24" s="144"/>
      <c r="R24" s="144"/>
      <c r="S24" s="144"/>
      <c r="T24" s="144"/>
      <c r="U24" s="144"/>
      <c r="V24" s="144"/>
      <c r="W24" s="144"/>
    </row>
    <row r="25" spans="1:7" ht="14.25" customHeight="1">
      <c r="A25" s="16"/>
      <c r="B25" s="16"/>
      <c r="C25" s="17"/>
      <c r="D25" s="17"/>
      <c r="E25" s="17"/>
      <c r="F25" s="17"/>
      <c r="G25" s="17"/>
    </row>
    <row r="26" spans="3:8" ht="14.25" customHeight="1">
      <c r="C26" s="17"/>
      <c r="D26" s="17"/>
      <c r="E26" s="17"/>
      <c r="F26" s="17"/>
      <c r="G26" s="17"/>
      <c r="H26" s="18"/>
    </row>
    <row r="27" spans="1:18" ht="14.25">
      <c r="A27" s="19"/>
      <c r="B27" s="19"/>
      <c r="C27" s="19"/>
      <c r="D27" s="19"/>
      <c r="E27" s="19"/>
      <c r="F27" s="19"/>
      <c r="G27" s="19"/>
      <c r="Q27" s="20"/>
      <c r="R27" s="20"/>
    </row>
  </sheetData>
  <sheetProtection/>
  <mergeCells count="97">
    <mergeCell ref="E23:F23"/>
    <mergeCell ref="E24:F24"/>
    <mergeCell ref="G19:H19"/>
    <mergeCell ref="G20:H20"/>
    <mergeCell ref="E19:F19"/>
    <mergeCell ref="E20:F20"/>
    <mergeCell ref="E21:F21"/>
    <mergeCell ref="E22:F22"/>
    <mergeCell ref="G23:H23"/>
    <mergeCell ref="G24:H24"/>
    <mergeCell ref="K21:L21"/>
    <mergeCell ref="K22:L22"/>
    <mergeCell ref="G21:H21"/>
    <mergeCell ref="G22:H22"/>
    <mergeCell ref="K23:L23"/>
    <mergeCell ref="K24:L24"/>
    <mergeCell ref="C17:D17"/>
    <mergeCell ref="C18:D18"/>
    <mergeCell ref="K19:L19"/>
    <mergeCell ref="K20:L20"/>
    <mergeCell ref="E17:F17"/>
    <mergeCell ref="E18:F18"/>
    <mergeCell ref="G17:H17"/>
    <mergeCell ref="G18:H18"/>
    <mergeCell ref="A14:D14"/>
    <mergeCell ref="I14:L14"/>
    <mergeCell ref="K15:L16"/>
    <mergeCell ref="C15:D16"/>
    <mergeCell ref="E14:H14"/>
    <mergeCell ref="E15:F16"/>
    <mergeCell ref="G15:H16"/>
    <mergeCell ref="A15:B16"/>
    <mergeCell ref="I15:J16"/>
    <mergeCell ref="K17:L17"/>
    <mergeCell ref="K18:L18"/>
    <mergeCell ref="O8:P8"/>
    <mergeCell ref="O9:P9"/>
    <mergeCell ref="O10:P10"/>
    <mergeCell ref="O11:P11"/>
    <mergeCell ref="N21:W21"/>
    <mergeCell ref="N22:W22"/>
    <mergeCell ref="N23:W23"/>
    <mergeCell ref="O3:P4"/>
    <mergeCell ref="O5:P5"/>
    <mergeCell ref="M14:W15"/>
    <mergeCell ref="M16:W17"/>
    <mergeCell ref="M18:W19"/>
    <mergeCell ref="M20:W20"/>
    <mergeCell ref="A7:B7"/>
    <mergeCell ref="C23:D23"/>
    <mergeCell ref="C24:D24"/>
    <mergeCell ref="U8:X8"/>
    <mergeCell ref="U10:X10"/>
    <mergeCell ref="C19:D19"/>
    <mergeCell ref="C20:D20"/>
    <mergeCell ref="C21:D21"/>
    <mergeCell ref="C22:D22"/>
    <mergeCell ref="Q24:W24"/>
    <mergeCell ref="A22:B22"/>
    <mergeCell ref="A23:B23"/>
    <mergeCell ref="A24:B24"/>
    <mergeCell ref="A17:B17"/>
    <mergeCell ref="A18:B18"/>
    <mergeCell ref="A19:B19"/>
    <mergeCell ref="A20:B20"/>
    <mergeCell ref="H5:I5"/>
    <mergeCell ref="H6:I6"/>
    <mergeCell ref="H7:I7"/>
    <mergeCell ref="A21:B21"/>
    <mergeCell ref="A8:B8"/>
    <mergeCell ref="A9:B9"/>
    <mergeCell ref="A10:B10"/>
    <mergeCell ref="A11:B11"/>
    <mergeCell ref="A5:B5"/>
    <mergeCell ref="A6:B6"/>
    <mergeCell ref="H8:I8"/>
    <mergeCell ref="H9:I9"/>
    <mergeCell ref="H10:I10"/>
    <mergeCell ref="H11:I11"/>
    <mergeCell ref="I23:J23"/>
    <mergeCell ref="I24:J24"/>
    <mergeCell ref="I17:J17"/>
    <mergeCell ref="I18:J18"/>
    <mergeCell ref="I19:J19"/>
    <mergeCell ref="I20:J20"/>
    <mergeCell ref="I21:J21"/>
    <mergeCell ref="I22:J22"/>
    <mergeCell ref="A2:F2"/>
    <mergeCell ref="C3:F3"/>
    <mergeCell ref="H2:M2"/>
    <mergeCell ref="J3:M3"/>
    <mergeCell ref="H3:I4"/>
    <mergeCell ref="A3:B4"/>
    <mergeCell ref="O2:T2"/>
    <mergeCell ref="Q3:T3"/>
    <mergeCell ref="O6:P6"/>
    <mergeCell ref="O7:P7"/>
  </mergeCells>
  <printOptions/>
  <pageMargins left="0.9" right="0" top="0.75" bottom="0.19" header="0.34" footer="0.27"/>
  <pageSetup fitToHeight="1" fitToWidth="1" horizontalDpi="600" verticalDpi="600" orientation="landscape" paperSize="9" r:id="rId1"/>
  <headerFooter alignWithMargins="0">
    <oddHeader>&amp;C&amp;14競技日程表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5"/>
  <sheetViews>
    <sheetView showGridLines="0" showRowColHeaders="0" workbookViewId="0" topLeftCell="A13">
      <selection activeCell="Q21" sqref="Q21:Q22"/>
    </sheetView>
  </sheetViews>
  <sheetFormatPr defaultColWidth="9.00390625" defaultRowHeight="13.5"/>
  <cols>
    <col min="1" max="1" width="9.00390625" style="21" customWidth="1"/>
    <col min="2" max="2" width="3.375" style="21" customWidth="1"/>
    <col min="3" max="3" width="12.875" style="21" customWidth="1"/>
    <col min="4" max="16" width="4.625" style="21" customWidth="1"/>
    <col min="17" max="17" width="12.875" style="21" customWidth="1"/>
    <col min="18" max="18" width="3.50390625" style="21" bestFit="1" customWidth="1"/>
    <col min="19" max="16384" width="9.00390625" style="21" customWidth="1"/>
  </cols>
  <sheetData>
    <row r="1" spans="7:12" ht="15.75" customHeight="1">
      <c r="G1" s="184" t="s">
        <v>23</v>
      </c>
      <c r="H1" s="184"/>
      <c r="I1" s="184"/>
      <c r="J1" s="184"/>
      <c r="K1" s="184"/>
      <c r="L1" s="184"/>
    </row>
    <row r="2" spans="7:12" ht="15.75" customHeight="1">
      <c r="G2" s="184"/>
      <c r="H2" s="184"/>
      <c r="I2" s="184"/>
      <c r="J2" s="184"/>
      <c r="K2" s="184"/>
      <c r="L2" s="184"/>
    </row>
    <row r="3" spans="2:17" ht="15.75" customHeight="1">
      <c r="B3" s="169">
        <v>1</v>
      </c>
      <c r="C3" s="169" t="s">
        <v>207</v>
      </c>
      <c r="D3" s="25"/>
      <c r="E3" s="25"/>
      <c r="N3" s="25"/>
      <c r="O3" s="25"/>
      <c r="P3" s="169">
        <v>23</v>
      </c>
      <c r="Q3" s="169" t="s">
        <v>229</v>
      </c>
    </row>
    <row r="4" spans="2:17" ht="15.75" customHeight="1">
      <c r="B4" s="169"/>
      <c r="C4" s="169"/>
      <c r="D4" s="34"/>
      <c r="E4" s="180">
        <v>13</v>
      </c>
      <c r="F4" s="68"/>
      <c r="G4" s="34"/>
      <c r="H4" s="34"/>
      <c r="I4" s="34"/>
      <c r="J4" s="34"/>
      <c r="K4" s="34"/>
      <c r="L4" s="34"/>
      <c r="M4" s="60"/>
      <c r="N4" s="181">
        <v>21</v>
      </c>
      <c r="O4" s="65"/>
      <c r="P4" s="169"/>
      <c r="Q4" s="169"/>
    </row>
    <row r="5" spans="2:17" ht="15.75" customHeight="1">
      <c r="B5" s="169">
        <v>2</v>
      </c>
      <c r="C5" s="169" t="s">
        <v>208</v>
      </c>
      <c r="D5" s="25"/>
      <c r="E5" s="180"/>
      <c r="F5" s="77"/>
      <c r="G5" s="34"/>
      <c r="H5" s="34"/>
      <c r="I5" s="34"/>
      <c r="J5" s="34"/>
      <c r="K5" s="34"/>
      <c r="L5" s="34"/>
      <c r="M5" s="80"/>
      <c r="N5" s="182"/>
      <c r="O5" s="81"/>
      <c r="P5" s="169">
        <v>24</v>
      </c>
      <c r="Q5" s="169" t="s">
        <v>230</v>
      </c>
    </row>
    <row r="6" spans="2:17" ht="15.75" customHeight="1">
      <c r="B6" s="169"/>
      <c r="C6" s="169"/>
      <c r="D6" s="174">
        <v>1</v>
      </c>
      <c r="E6" s="76"/>
      <c r="F6" s="23"/>
      <c r="G6" s="34"/>
      <c r="H6" s="34"/>
      <c r="I6" s="34"/>
      <c r="J6" s="34"/>
      <c r="K6" s="34"/>
      <c r="L6" s="23"/>
      <c r="M6" s="82"/>
      <c r="N6" s="37"/>
      <c r="O6" s="176">
        <v>7</v>
      </c>
      <c r="P6" s="169"/>
      <c r="Q6" s="169"/>
    </row>
    <row r="7" spans="2:17" ht="15.75" customHeight="1">
      <c r="B7" s="169">
        <v>3</v>
      </c>
      <c r="C7" s="169" t="s">
        <v>209</v>
      </c>
      <c r="D7" s="175"/>
      <c r="E7" s="29"/>
      <c r="F7" s="180">
        <v>29</v>
      </c>
      <c r="G7" s="77"/>
      <c r="H7" s="34"/>
      <c r="I7" s="34"/>
      <c r="J7" s="34"/>
      <c r="K7" s="34"/>
      <c r="L7" s="80"/>
      <c r="M7" s="181">
        <v>33</v>
      </c>
      <c r="N7" s="60"/>
      <c r="O7" s="177"/>
      <c r="P7" s="169">
        <v>25</v>
      </c>
      <c r="Q7" s="169" t="s">
        <v>231</v>
      </c>
    </row>
    <row r="8" spans="2:17" ht="15.75" customHeight="1">
      <c r="B8" s="169"/>
      <c r="C8" s="169"/>
      <c r="D8" s="34"/>
      <c r="E8" s="34"/>
      <c r="F8" s="180"/>
      <c r="G8" s="40"/>
      <c r="H8" s="34"/>
      <c r="I8" s="34"/>
      <c r="J8" s="34"/>
      <c r="K8" s="23"/>
      <c r="L8" s="60"/>
      <c r="M8" s="182"/>
      <c r="N8" s="34"/>
      <c r="O8" s="34"/>
      <c r="P8" s="169"/>
      <c r="Q8" s="169"/>
    </row>
    <row r="9" spans="2:17" ht="15.75" customHeight="1">
      <c r="B9" s="169">
        <v>4</v>
      </c>
      <c r="C9" s="169" t="s">
        <v>210</v>
      </c>
      <c r="D9" s="25"/>
      <c r="E9" s="25"/>
      <c r="F9" s="23"/>
      <c r="G9" s="23"/>
      <c r="H9" s="34"/>
      <c r="I9" s="34"/>
      <c r="J9" s="34"/>
      <c r="K9" s="23"/>
      <c r="L9" s="23"/>
      <c r="M9" s="66"/>
      <c r="N9" s="25"/>
      <c r="O9" s="25"/>
      <c r="P9" s="169">
        <v>26</v>
      </c>
      <c r="Q9" s="169" t="s">
        <v>232</v>
      </c>
    </row>
    <row r="10" spans="2:17" ht="15.75" customHeight="1">
      <c r="B10" s="169"/>
      <c r="C10" s="169"/>
      <c r="D10" s="34"/>
      <c r="E10" s="174">
        <v>14</v>
      </c>
      <c r="F10" s="76"/>
      <c r="G10" s="23"/>
      <c r="H10" s="34"/>
      <c r="I10" s="34"/>
      <c r="J10" s="34"/>
      <c r="K10" s="23"/>
      <c r="L10" s="23"/>
      <c r="M10" s="80"/>
      <c r="N10" s="181">
        <v>22</v>
      </c>
      <c r="O10" s="65"/>
      <c r="P10" s="169"/>
      <c r="Q10" s="169"/>
    </row>
    <row r="11" spans="2:17" ht="15.75" customHeight="1">
      <c r="B11" s="169">
        <v>5</v>
      </c>
      <c r="C11" s="169" t="s">
        <v>211</v>
      </c>
      <c r="D11" s="25"/>
      <c r="E11" s="175"/>
      <c r="F11" s="68"/>
      <c r="G11" s="23"/>
      <c r="H11" s="34"/>
      <c r="I11" s="34"/>
      <c r="J11" s="34"/>
      <c r="K11" s="23"/>
      <c r="L11" s="34"/>
      <c r="M11" s="60"/>
      <c r="N11" s="183"/>
      <c r="O11" s="81"/>
      <c r="P11" s="169">
        <v>27</v>
      </c>
      <c r="Q11" s="169" t="s">
        <v>233</v>
      </c>
    </row>
    <row r="12" spans="2:17" ht="15.75" customHeight="1">
      <c r="B12" s="169"/>
      <c r="C12" s="169"/>
      <c r="D12" s="34"/>
      <c r="E12" s="34"/>
      <c r="F12" s="34"/>
      <c r="G12" s="180">
        <v>37</v>
      </c>
      <c r="H12" s="68"/>
      <c r="I12" s="34"/>
      <c r="J12" s="34"/>
      <c r="K12" s="23"/>
      <c r="L12" s="181">
        <v>39</v>
      </c>
      <c r="M12" s="34"/>
      <c r="N12" s="34"/>
      <c r="O12" s="34"/>
      <c r="P12" s="169"/>
      <c r="Q12" s="169"/>
    </row>
    <row r="13" spans="2:17" ht="15.75" customHeight="1">
      <c r="B13" s="169">
        <v>6</v>
      </c>
      <c r="C13" s="169" t="s">
        <v>212</v>
      </c>
      <c r="D13" s="25"/>
      <c r="E13" s="25"/>
      <c r="F13" s="34"/>
      <c r="G13" s="180"/>
      <c r="H13" s="77"/>
      <c r="I13" s="34"/>
      <c r="J13" s="34"/>
      <c r="K13" s="24"/>
      <c r="L13" s="182"/>
      <c r="M13" s="34"/>
      <c r="N13" s="25"/>
      <c r="O13" s="25"/>
      <c r="P13" s="169">
        <v>28</v>
      </c>
      <c r="Q13" s="169" t="s">
        <v>234</v>
      </c>
    </row>
    <row r="14" spans="2:17" ht="15.75" customHeight="1">
      <c r="B14" s="169"/>
      <c r="C14" s="169"/>
      <c r="D14" s="34"/>
      <c r="E14" s="180">
        <v>15</v>
      </c>
      <c r="F14" s="68"/>
      <c r="G14" s="23"/>
      <c r="H14" s="23"/>
      <c r="I14" s="34"/>
      <c r="J14" s="23"/>
      <c r="K14" s="23"/>
      <c r="L14" s="34"/>
      <c r="M14" s="60"/>
      <c r="N14" s="181">
        <v>23</v>
      </c>
      <c r="O14" s="65"/>
      <c r="P14" s="169"/>
      <c r="Q14" s="169"/>
    </row>
    <row r="15" spans="2:17" ht="15.75" customHeight="1">
      <c r="B15" s="169">
        <v>7</v>
      </c>
      <c r="C15" s="169" t="s">
        <v>213</v>
      </c>
      <c r="D15" s="25"/>
      <c r="E15" s="180"/>
      <c r="F15" s="77"/>
      <c r="G15" s="23"/>
      <c r="H15" s="23"/>
      <c r="I15" s="34"/>
      <c r="J15" s="23"/>
      <c r="K15" s="23"/>
      <c r="L15" s="34"/>
      <c r="M15" s="80"/>
      <c r="N15" s="182"/>
      <c r="O15" s="81"/>
      <c r="P15" s="169">
        <v>29</v>
      </c>
      <c r="Q15" s="169" t="s">
        <v>235</v>
      </c>
    </row>
    <row r="16" spans="2:17" ht="15.75" customHeight="1">
      <c r="B16" s="169"/>
      <c r="C16" s="169"/>
      <c r="D16" s="174">
        <v>2</v>
      </c>
      <c r="E16" s="26"/>
      <c r="F16" s="23"/>
      <c r="G16" s="23"/>
      <c r="H16" s="23"/>
      <c r="I16" s="34"/>
      <c r="J16" s="23"/>
      <c r="K16" s="23"/>
      <c r="L16" s="23"/>
      <c r="M16" s="23"/>
      <c r="N16" s="37"/>
      <c r="O16" s="170">
        <v>8</v>
      </c>
      <c r="P16" s="169"/>
      <c r="Q16" s="169"/>
    </row>
    <row r="17" spans="2:17" ht="15.75" customHeight="1">
      <c r="B17" s="169">
        <v>8</v>
      </c>
      <c r="C17" s="169" t="s">
        <v>214</v>
      </c>
      <c r="D17" s="175"/>
      <c r="E17" s="68"/>
      <c r="F17" s="23"/>
      <c r="G17" s="23"/>
      <c r="H17" s="23"/>
      <c r="I17" s="34"/>
      <c r="J17" s="23"/>
      <c r="K17" s="23"/>
      <c r="L17" s="23"/>
      <c r="M17" s="34"/>
      <c r="N17" s="60"/>
      <c r="O17" s="177"/>
      <c r="P17" s="169">
        <v>30</v>
      </c>
      <c r="Q17" s="169" t="s">
        <v>236</v>
      </c>
    </row>
    <row r="18" spans="2:17" ht="15.75" customHeight="1">
      <c r="B18" s="169"/>
      <c r="C18" s="169"/>
      <c r="D18" s="34"/>
      <c r="E18" s="34"/>
      <c r="F18" s="180">
        <v>30</v>
      </c>
      <c r="G18" s="26"/>
      <c r="H18" s="23"/>
      <c r="I18" s="34"/>
      <c r="J18" s="23"/>
      <c r="K18" s="23"/>
      <c r="L18" s="37"/>
      <c r="M18" s="181">
        <v>34</v>
      </c>
      <c r="N18" s="34"/>
      <c r="O18" s="34"/>
      <c r="P18" s="169"/>
      <c r="Q18" s="169"/>
    </row>
    <row r="19" spans="2:17" ht="15.75" customHeight="1">
      <c r="B19" s="169">
        <v>9</v>
      </c>
      <c r="C19" s="169" t="s">
        <v>215</v>
      </c>
      <c r="D19" s="25"/>
      <c r="E19" s="34"/>
      <c r="F19" s="180"/>
      <c r="G19" s="68"/>
      <c r="H19" s="23"/>
      <c r="I19" s="34"/>
      <c r="J19" s="23"/>
      <c r="K19" s="34"/>
      <c r="L19" s="60"/>
      <c r="M19" s="182"/>
      <c r="N19" s="34"/>
      <c r="O19" s="25"/>
      <c r="P19" s="169">
        <v>31</v>
      </c>
      <c r="Q19" s="169" t="s">
        <v>237</v>
      </c>
    </row>
    <row r="20" spans="2:17" ht="15.75" customHeight="1">
      <c r="B20" s="169"/>
      <c r="C20" s="169"/>
      <c r="D20" s="174">
        <v>3</v>
      </c>
      <c r="E20" s="77"/>
      <c r="F20" s="23"/>
      <c r="G20" s="34"/>
      <c r="H20" s="23"/>
      <c r="I20" s="34"/>
      <c r="J20" s="23"/>
      <c r="K20" s="34"/>
      <c r="L20" s="23"/>
      <c r="M20" s="34"/>
      <c r="N20" s="80"/>
      <c r="O20" s="170">
        <v>9</v>
      </c>
      <c r="P20" s="169"/>
      <c r="Q20" s="169"/>
    </row>
    <row r="21" spans="2:17" ht="15.75" customHeight="1">
      <c r="B21" s="169">
        <v>10</v>
      </c>
      <c r="C21" s="169" t="s">
        <v>216</v>
      </c>
      <c r="D21" s="175"/>
      <c r="E21" s="40"/>
      <c r="F21" s="24"/>
      <c r="G21" s="34"/>
      <c r="H21" s="23"/>
      <c r="I21" s="185">
        <v>43</v>
      </c>
      <c r="J21" s="186"/>
      <c r="K21" s="34"/>
      <c r="L21" s="23"/>
      <c r="M21" s="24"/>
      <c r="N21" s="60"/>
      <c r="O21" s="177"/>
      <c r="P21" s="169">
        <v>32</v>
      </c>
      <c r="Q21" s="169" t="s">
        <v>238</v>
      </c>
    </row>
    <row r="22" spans="2:17" ht="15.75" customHeight="1">
      <c r="B22" s="169"/>
      <c r="C22" s="169"/>
      <c r="D22" s="34"/>
      <c r="E22" s="180">
        <v>16</v>
      </c>
      <c r="F22" s="68"/>
      <c r="G22" s="34"/>
      <c r="H22" s="23"/>
      <c r="I22" s="34"/>
      <c r="J22" s="23"/>
      <c r="K22" s="34"/>
      <c r="L22" s="34"/>
      <c r="M22" s="60"/>
      <c r="N22" s="181">
        <v>24</v>
      </c>
      <c r="O22" s="65"/>
      <c r="P22" s="169"/>
      <c r="Q22" s="169"/>
    </row>
    <row r="23" spans="2:17" ht="15.75" customHeight="1">
      <c r="B23" s="169">
        <v>11</v>
      </c>
      <c r="C23" s="169" t="s">
        <v>217</v>
      </c>
      <c r="D23" s="25"/>
      <c r="E23" s="175"/>
      <c r="F23" s="68"/>
      <c r="G23" s="34"/>
      <c r="H23" s="23"/>
      <c r="I23" s="69"/>
      <c r="J23" s="40"/>
      <c r="K23" s="34"/>
      <c r="L23" s="34"/>
      <c r="M23" s="60"/>
      <c r="N23" s="183"/>
      <c r="O23" s="81"/>
      <c r="P23" s="169">
        <v>33</v>
      </c>
      <c r="Q23" s="169" t="s">
        <v>239</v>
      </c>
    </row>
    <row r="24" spans="2:17" ht="15.75" customHeight="1">
      <c r="B24" s="169"/>
      <c r="C24" s="169"/>
      <c r="D24" s="34"/>
      <c r="E24" s="34"/>
      <c r="F24" s="34"/>
      <c r="G24" s="34"/>
      <c r="H24" s="180">
        <v>41</v>
      </c>
      <c r="I24" s="76"/>
      <c r="J24" s="80"/>
      <c r="K24" s="181">
        <v>42</v>
      </c>
      <c r="L24" s="34"/>
      <c r="M24" s="34"/>
      <c r="N24" s="34"/>
      <c r="O24" s="34"/>
      <c r="P24" s="169"/>
      <c r="Q24" s="169"/>
    </row>
    <row r="25" spans="2:17" ht="15.75" customHeight="1">
      <c r="B25" s="169">
        <v>12</v>
      </c>
      <c r="C25" s="169" t="s">
        <v>218</v>
      </c>
      <c r="D25" s="25"/>
      <c r="E25" s="25"/>
      <c r="F25" s="34"/>
      <c r="G25" s="34"/>
      <c r="H25" s="180"/>
      <c r="I25" s="68"/>
      <c r="J25" s="60"/>
      <c r="K25" s="182"/>
      <c r="L25" s="34"/>
      <c r="M25" s="34"/>
      <c r="N25" s="25"/>
      <c r="O25" s="25"/>
      <c r="P25" s="169">
        <v>34</v>
      </c>
      <c r="Q25" s="169" t="s">
        <v>240</v>
      </c>
    </row>
    <row r="26" spans="2:17" ht="15.75" customHeight="1">
      <c r="B26" s="169"/>
      <c r="C26" s="169"/>
      <c r="D26" s="34"/>
      <c r="E26" s="180">
        <v>17</v>
      </c>
      <c r="F26" s="68"/>
      <c r="G26" s="34"/>
      <c r="H26" s="23"/>
      <c r="I26" s="34"/>
      <c r="J26" s="23"/>
      <c r="K26" s="34"/>
      <c r="L26" s="34"/>
      <c r="M26" s="60"/>
      <c r="N26" s="181">
        <v>25</v>
      </c>
      <c r="O26" s="65"/>
      <c r="P26" s="169"/>
      <c r="Q26" s="169"/>
    </row>
    <row r="27" spans="2:17" ht="15.75" customHeight="1">
      <c r="B27" s="169">
        <v>13</v>
      </c>
      <c r="C27" s="169" t="s">
        <v>219</v>
      </c>
      <c r="D27" s="25"/>
      <c r="E27" s="180"/>
      <c r="F27" s="77"/>
      <c r="G27" s="34"/>
      <c r="H27" s="23"/>
      <c r="I27" s="34"/>
      <c r="J27" s="23"/>
      <c r="K27" s="34"/>
      <c r="L27" s="34"/>
      <c r="M27" s="80"/>
      <c r="N27" s="182"/>
      <c r="O27" s="81"/>
      <c r="P27" s="169">
        <v>35</v>
      </c>
      <c r="Q27" s="169" t="s">
        <v>241</v>
      </c>
    </row>
    <row r="28" spans="2:17" ht="15.75" customHeight="1">
      <c r="B28" s="169"/>
      <c r="C28" s="169"/>
      <c r="D28" s="174">
        <v>4</v>
      </c>
      <c r="E28" s="76"/>
      <c r="F28" s="23"/>
      <c r="G28" s="34"/>
      <c r="H28" s="23"/>
      <c r="I28" s="34"/>
      <c r="J28" s="23"/>
      <c r="K28" s="34"/>
      <c r="L28" s="23"/>
      <c r="M28" s="23"/>
      <c r="N28" s="37"/>
      <c r="O28" s="170">
        <v>10</v>
      </c>
      <c r="P28" s="169"/>
      <c r="Q28" s="169"/>
    </row>
    <row r="29" spans="2:17" ht="15.75" customHeight="1">
      <c r="B29" s="169">
        <v>14</v>
      </c>
      <c r="C29" s="169" t="s">
        <v>220</v>
      </c>
      <c r="D29" s="175"/>
      <c r="E29" s="68"/>
      <c r="F29" s="23"/>
      <c r="G29" s="34"/>
      <c r="H29" s="23"/>
      <c r="I29" s="34"/>
      <c r="J29" s="23"/>
      <c r="K29" s="34"/>
      <c r="L29" s="23"/>
      <c r="M29" s="34"/>
      <c r="N29" s="60"/>
      <c r="O29" s="177"/>
      <c r="P29" s="169">
        <v>36</v>
      </c>
      <c r="Q29" s="169" t="s">
        <v>242</v>
      </c>
    </row>
    <row r="30" spans="2:17" ht="15.75" customHeight="1">
      <c r="B30" s="169"/>
      <c r="C30" s="169"/>
      <c r="D30" s="34"/>
      <c r="E30" s="34"/>
      <c r="F30" s="180">
        <v>31</v>
      </c>
      <c r="G30" s="77"/>
      <c r="H30" s="23"/>
      <c r="I30" s="34"/>
      <c r="J30" s="23"/>
      <c r="K30" s="34"/>
      <c r="L30" s="80"/>
      <c r="M30" s="181">
        <v>35</v>
      </c>
      <c r="N30" s="34"/>
      <c r="O30" s="34"/>
      <c r="P30" s="169"/>
      <c r="Q30" s="169"/>
    </row>
    <row r="31" spans="2:17" ht="15.75" customHeight="1">
      <c r="B31" s="169">
        <v>15</v>
      </c>
      <c r="C31" s="169" t="s">
        <v>221</v>
      </c>
      <c r="D31" s="25"/>
      <c r="E31" s="34"/>
      <c r="F31" s="180"/>
      <c r="G31" s="40"/>
      <c r="H31" s="23"/>
      <c r="I31" s="34"/>
      <c r="J31" s="23"/>
      <c r="K31" s="23"/>
      <c r="L31" s="60"/>
      <c r="M31" s="182"/>
      <c r="N31" s="34"/>
      <c r="O31" s="25"/>
      <c r="P31" s="169">
        <v>37</v>
      </c>
      <c r="Q31" s="169" t="s">
        <v>243</v>
      </c>
    </row>
    <row r="32" spans="2:17" ht="15.75" customHeight="1">
      <c r="B32" s="169"/>
      <c r="C32" s="169"/>
      <c r="D32" s="174">
        <v>5</v>
      </c>
      <c r="E32" s="77"/>
      <c r="F32" s="23"/>
      <c r="G32" s="23"/>
      <c r="H32" s="23"/>
      <c r="I32" s="34"/>
      <c r="J32" s="23"/>
      <c r="K32" s="23"/>
      <c r="L32" s="23"/>
      <c r="M32" s="34"/>
      <c r="N32" s="80"/>
      <c r="O32" s="170">
        <v>11</v>
      </c>
      <c r="P32" s="169"/>
      <c r="Q32" s="169"/>
    </row>
    <row r="33" spans="2:17" ht="15.75" customHeight="1">
      <c r="B33" s="169">
        <v>16</v>
      </c>
      <c r="C33" s="169" t="s">
        <v>222</v>
      </c>
      <c r="D33" s="175"/>
      <c r="E33" s="40"/>
      <c r="F33" s="78"/>
      <c r="G33" s="23"/>
      <c r="H33" s="23"/>
      <c r="I33" s="34"/>
      <c r="J33" s="23"/>
      <c r="K33" s="23"/>
      <c r="L33" s="23"/>
      <c r="M33" s="78"/>
      <c r="N33" s="60"/>
      <c r="O33" s="177"/>
      <c r="P33" s="169">
        <v>38</v>
      </c>
      <c r="Q33" s="169" t="s">
        <v>244</v>
      </c>
    </row>
    <row r="34" spans="2:17" ht="15.75" customHeight="1">
      <c r="B34" s="169"/>
      <c r="C34" s="169"/>
      <c r="D34" s="34"/>
      <c r="E34" s="180">
        <v>18</v>
      </c>
      <c r="F34" s="68"/>
      <c r="G34" s="23"/>
      <c r="H34" s="23"/>
      <c r="I34" s="34"/>
      <c r="J34" s="23"/>
      <c r="K34" s="23"/>
      <c r="L34" s="34"/>
      <c r="M34" s="60"/>
      <c r="N34" s="181">
        <v>26</v>
      </c>
      <c r="O34" s="65"/>
      <c r="P34" s="169"/>
      <c r="Q34" s="169"/>
    </row>
    <row r="35" spans="2:17" ht="15.75" customHeight="1">
      <c r="B35" s="169">
        <v>17</v>
      </c>
      <c r="C35" s="169" t="s">
        <v>223</v>
      </c>
      <c r="D35" s="25"/>
      <c r="E35" s="175"/>
      <c r="F35" s="68"/>
      <c r="G35" s="23"/>
      <c r="H35" s="24"/>
      <c r="I35" s="34"/>
      <c r="J35" s="23"/>
      <c r="K35" s="78"/>
      <c r="L35" s="62"/>
      <c r="M35" s="60"/>
      <c r="N35" s="183"/>
      <c r="O35" s="81"/>
      <c r="P35" s="169">
        <v>39</v>
      </c>
      <c r="Q35" s="169" t="s">
        <v>245</v>
      </c>
    </row>
    <row r="36" spans="2:17" ht="15.75" customHeight="1">
      <c r="B36" s="169"/>
      <c r="C36" s="169"/>
      <c r="D36" s="34"/>
      <c r="E36" s="34"/>
      <c r="F36" s="34"/>
      <c r="G36" s="180">
        <v>38</v>
      </c>
      <c r="H36" s="68"/>
      <c r="I36" s="34"/>
      <c r="J36" s="34"/>
      <c r="K36" s="60"/>
      <c r="L36" s="181">
        <v>40</v>
      </c>
      <c r="M36" s="34"/>
      <c r="N36" s="34"/>
      <c r="O36" s="34"/>
      <c r="P36" s="169"/>
      <c r="Q36" s="169"/>
    </row>
    <row r="37" spans="2:17" ht="15.75" customHeight="1">
      <c r="B37" s="169">
        <v>18</v>
      </c>
      <c r="C37" s="169" t="s">
        <v>224</v>
      </c>
      <c r="D37" s="25"/>
      <c r="E37" s="25"/>
      <c r="F37" s="34"/>
      <c r="G37" s="180"/>
      <c r="H37" s="68"/>
      <c r="I37" s="34"/>
      <c r="J37" s="34"/>
      <c r="K37" s="60"/>
      <c r="L37" s="182"/>
      <c r="M37" s="34"/>
      <c r="N37" s="25"/>
      <c r="O37" s="25"/>
      <c r="P37" s="169">
        <v>40</v>
      </c>
      <c r="Q37" s="169" t="s">
        <v>246</v>
      </c>
    </row>
    <row r="38" spans="2:17" ht="15.75" customHeight="1">
      <c r="B38" s="169"/>
      <c r="C38" s="169"/>
      <c r="D38" s="34"/>
      <c r="E38" s="174">
        <v>19</v>
      </c>
      <c r="F38" s="77"/>
      <c r="G38" s="23"/>
      <c r="H38" s="96"/>
      <c r="I38" s="97"/>
      <c r="J38" s="97"/>
      <c r="K38" s="98"/>
      <c r="L38" s="34"/>
      <c r="M38" s="80"/>
      <c r="N38" s="181">
        <v>27</v>
      </c>
      <c r="O38" s="65"/>
      <c r="P38" s="169"/>
      <c r="Q38" s="169"/>
    </row>
    <row r="39" spans="2:17" ht="15.75" customHeight="1">
      <c r="B39" s="169">
        <v>19</v>
      </c>
      <c r="C39" s="169" t="s">
        <v>225</v>
      </c>
      <c r="D39" s="25"/>
      <c r="E39" s="175"/>
      <c r="F39" s="40"/>
      <c r="G39" s="23"/>
      <c r="H39" s="70"/>
      <c r="I39" s="185"/>
      <c r="J39" s="185"/>
      <c r="K39" s="38"/>
      <c r="L39" s="23"/>
      <c r="M39" s="60"/>
      <c r="N39" s="183"/>
      <c r="O39" s="81"/>
      <c r="P39" s="169">
        <v>41</v>
      </c>
      <c r="Q39" s="169" t="s">
        <v>247</v>
      </c>
    </row>
    <row r="40" spans="2:17" ht="15.75" customHeight="1">
      <c r="B40" s="169"/>
      <c r="C40" s="169"/>
      <c r="D40" s="187"/>
      <c r="E40" s="68"/>
      <c r="F40" s="75"/>
      <c r="G40" s="23"/>
      <c r="H40" s="34"/>
      <c r="I40" s="34"/>
      <c r="J40" s="34"/>
      <c r="K40" s="23"/>
      <c r="L40" s="23"/>
      <c r="M40" s="65"/>
      <c r="N40" s="34"/>
      <c r="O40" s="34"/>
      <c r="P40" s="169"/>
      <c r="Q40" s="169"/>
    </row>
    <row r="41" spans="2:17" ht="15.75" customHeight="1">
      <c r="B41" s="169">
        <v>20</v>
      </c>
      <c r="C41" s="169" t="s">
        <v>226</v>
      </c>
      <c r="D41" s="188"/>
      <c r="E41" s="68"/>
      <c r="F41" s="172">
        <v>32</v>
      </c>
      <c r="G41" s="78"/>
      <c r="H41" s="34"/>
      <c r="I41" s="34"/>
      <c r="J41" s="34"/>
      <c r="K41" s="23"/>
      <c r="L41" s="37"/>
      <c r="M41" s="181">
        <v>36</v>
      </c>
      <c r="N41" s="34"/>
      <c r="O41" s="25"/>
      <c r="P41" s="169">
        <v>42</v>
      </c>
      <c r="Q41" s="169" t="s">
        <v>248</v>
      </c>
    </row>
    <row r="42" spans="2:17" ht="15.75" customHeight="1">
      <c r="B42" s="169"/>
      <c r="C42" s="169"/>
      <c r="D42" s="174">
        <v>6</v>
      </c>
      <c r="E42" s="32"/>
      <c r="F42" s="172"/>
      <c r="G42" s="68"/>
      <c r="H42" s="34"/>
      <c r="I42" s="34"/>
      <c r="J42" s="34"/>
      <c r="K42" s="34"/>
      <c r="L42" s="60"/>
      <c r="M42" s="182"/>
      <c r="N42" s="80"/>
      <c r="O42" s="170">
        <v>12</v>
      </c>
      <c r="P42" s="169"/>
      <c r="Q42" s="169"/>
    </row>
    <row r="43" spans="2:17" ht="15.75" customHeight="1">
      <c r="B43" s="169">
        <v>21</v>
      </c>
      <c r="C43" s="169" t="s">
        <v>227</v>
      </c>
      <c r="D43" s="175"/>
      <c r="E43" s="23"/>
      <c r="F43" s="79"/>
      <c r="G43" s="68"/>
      <c r="H43" s="34"/>
      <c r="I43" s="34"/>
      <c r="J43" s="34"/>
      <c r="K43" s="34"/>
      <c r="L43" s="23"/>
      <c r="M43" s="78"/>
      <c r="N43" s="60"/>
      <c r="O43" s="177"/>
      <c r="P43" s="169">
        <v>43</v>
      </c>
      <c r="Q43" s="169" t="s">
        <v>249</v>
      </c>
    </row>
    <row r="44" spans="2:17" ht="15.75" customHeight="1">
      <c r="B44" s="169"/>
      <c r="C44" s="169"/>
      <c r="D44" s="179"/>
      <c r="E44" s="172">
        <v>20</v>
      </c>
      <c r="F44" s="34"/>
      <c r="G44" s="34"/>
      <c r="H44" s="168" t="s">
        <v>82</v>
      </c>
      <c r="I44" s="168"/>
      <c r="J44" s="168"/>
      <c r="K44" s="168"/>
      <c r="L44" s="34"/>
      <c r="M44" s="60"/>
      <c r="N44" s="181">
        <v>28</v>
      </c>
      <c r="O44" s="65"/>
      <c r="P44" s="169"/>
      <c r="Q44" s="169"/>
    </row>
    <row r="45" spans="2:17" ht="15.75" customHeight="1">
      <c r="B45" s="169">
        <v>22</v>
      </c>
      <c r="C45" s="169" t="s">
        <v>228</v>
      </c>
      <c r="D45" s="188"/>
      <c r="E45" s="173"/>
      <c r="F45" s="34"/>
      <c r="G45" s="34"/>
      <c r="H45" s="34"/>
      <c r="I45" s="24"/>
      <c r="J45" s="25"/>
      <c r="K45" s="34"/>
      <c r="L45" s="34"/>
      <c r="M45" s="60"/>
      <c r="N45" s="183"/>
      <c r="O45" s="81"/>
      <c r="P45" s="169">
        <v>44</v>
      </c>
      <c r="Q45" s="169" t="s">
        <v>250</v>
      </c>
    </row>
    <row r="46" spans="2:17" ht="15.75" customHeight="1">
      <c r="B46" s="169"/>
      <c r="C46" s="169"/>
      <c r="D46" s="34"/>
      <c r="E46" s="179"/>
      <c r="F46" s="68"/>
      <c r="G46" s="34"/>
      <c r="H46" s="75"/>
      <c r="I46" s="166">
        <v>44</v>
      </c>
      <c r="J46" s="167"/>
      <c r="K46" s="74"/>
      <c r="L46" s="34"/>
      <c r="M46" s="34"/>
      <c r="N46" s="34"/>
      <c r="O46" s="34"/>
      <c r="P46" s="169"/>
      <c r="Q46" s="169"/>
    </row>
    <row r="47" spans="2:17" ht="15.75" customHeight="1">
      <c r="B47" s="169"/>
      <c r="C47" s="169"/>
      <c r="D47" s="34"/>
      <c r="E47" s="179"/>
      <c r="F47" s="68"/>
      <c r="G47" s="168"/>
      <c r="H47" s="168"/>
      <c r="I47" s="168"/>
      <c r="J47" s="169"/>
      <c r="K47" s="169"/>
      <c r="L47" s="169"/>
      <c r="M47" s="34"/>
      <c r="N47" s="34"/>
      <c r="O47" s="34"/>
      <c r="P47" s="169"/>
      <c r="Q47" s="169"/>
    </row>
    <row r="48" spans="2:17" ht="15.75" customHeight="1">
      <c r="B48" s="169"/>
      <c r="C48" s="169"/>
      <c r="D48" s="34"/>
      <c r="E48" s="67"/>
      <c r="F48" s="68"/>
      <c r="G48" s="168"/>
      <c r="H48" s="168"/>
      <c r="I48" s="168"/>
      <c r="J48" s="169"/>
      <c r="K48" s="169"/>
      <c r="L48" s="169"/>
      <c r="M48" s="34"/>
      <c r="N48" s="34"/>
      <c r="O48" s="34"/>
      <c r="P48" s="169"/>
      <c r="Q48" s="169"/>
    </row>
    <row r="49" spans="2:17" ht="15.75" customHeight="1">
      <c r="B49" s="169"/>
      <c r="C49" s="169"/>
      <c r="D49" s="34"/>
      <c r="E49" s="67"/>
      <c r="F49" s="68"/>
      <c r="G49" s="34"/>
      <c r="H49" s="34"/>
      <c r="I49" s="34"/>
      <c r="M49" s="34"/>
      <c r="P49" s="169"/>
      <c r="Q49" s="169"/>
    </row>
    <row r="50" spans="5:15" ht="15.75" customHeight="1">
      <c r="E50" s="34"/>
      <c r="F50" s="68"/>
      <c r="G50" s="34"/>
      <c r="H50" s="169" t="s">
        <v>83</v>
      </c>
      <c r="I50" s="169"/>
      <c r="J50" s="169"/>
      <c r="K50" s="169"/>
      <c r="M50" s="34"/>
      <c r="O50" s="61"/>
    </row>
    <row r="51" spans="5:15" ht="15.75" customHeight="1">
      <c r="E51" s="165"/>
      <c r="F51" s="165"/>
      <c r="G51" s="165"/>
      <c r="H51" s="25"/>
      <c r="L51" s="165"/>
      <c r="M51" s="165"/>
      <c r="N51" s="165"/>
      <c r="O51" s="61"/>
    </row>
    <row r="52" spans="5:15" ht="15.75" customHeight="1">
      <c r="E52" s="165"/>
      <c r="F52" s="165"/>
      <c r="G52" s="165"/>
      <c r="H52" s="172" t="s">
        <v>93</v>
      </c>
      <c r="I52" s="27"/>
      <c r="J52" s="37"/>
      <c r="K52" s="170" t="s">
        <v>95</v>
      </c>
      <c r="L52" s="165"/>
      <c r="M52" s="165"/>
      <c r="N52" s="165"/>
      <c r="O52" s="61"/>
    </row>
    <row r="53" spans="5:15" ht="15.75" customHeight="1">
      <c r="E53" s="165"/>
      <c r="F53" s="165"/>
      <c r="G53" s="165"/>
      <c r="H53" s="173"/>
      <c r="I53" s="170" t="s">
        <v>94</v>
      </c>
      <c r="J53" s="171"/>
      <c r="K53" s="177"/>
      <c r="L53" s="165"/>
      <c r="M53" s="165"/>
      <c r="N53" s="165"/>
      <c r="O53" s="61"/>
    </row>
    <row r="54" spans="5:14" ht="15.75" customHeight="1">
      <c r="E54" s="165"/>
      <c r="F54" s="165"/>
      <c r="G54" s="165"/>
      <c r="L54" s="165"/>
      <c r="M54" s="165"/>
      <c r="N54" s="165"/>
    </row>
    <row r="55" spans="5:14" ht="16.5" customHeight="1">
      <c r="E55" s="61"/>
      <c r="F55" s="61"/>
      <c r="I55" s="178"/>
      <c r="J55" s="169"/>
      <c r="M55" s="61"/>
      <c r="N55" s="61"/>
    </row>
    <row r="56" ht="15.75" customHeight="1"/>
    <row r="57" ht="15.75" customHeight="1"/>
    <row r="58" ht="15.75" customHeight="1"/>
    <row r="59" ht="15.75" customHeight="1"/>
    <row r="60" ht="15.75" customHeight="1"/>
  </sheetData>
  <mergeCells count="153"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43:B44"/>
    <mergeCell ref="B45:B46"/>
    <mergeCell ref="B47:B49"/>
    <mergeCell ref="D32:D33"/>
    <mergeCell ref="D44:D45"/>
    <mergeCell ref="B35:B36"/>
    <mergeCell ref="B37:B38"/>
    <mergeCell ref="B39:B40"/>
    <mergeCell ref="B41:B42"/>
    <mergeCell ref="C33:C34"/>
    <mergeCell ref="C11:C12"/>
    <mergeCell ref="C13:C14"/>
    <mergeCell ref="C15:C16"/>
    <mergeCell ref="E22:E23"/>
    <mergeCell ref="C17:C18"/>
    <mergeCell ref="C19:C20"/>
    <mergeCell ref="C21:C22"/>
    <mergeCell ref="C23:C24"/>
    <mergeCell ref="E10:E11"/>
    <mergeCell ref="E14:E15"/>
    <mergeCell ref="C3:C4"/>
    <mergeCell ref="C5:C6"/>
    <mergeCell ref="C7:C8"/>
    <mergeCell ref="C9:C10"/>
    <mergeCell ref="C37:C38"/>
    <mergeCell ref="C39:C40"/>
    <mergeCell ref="C41:C42"/>
    <mergeCell ref="C25:C26"/>
    <mergeCell ref="C27:C28"/>
    <mergeCell ref="C29:C30"/>
    <mergeCell ref="C31:C32"/>
    <mergeCell ref="C43:C44"/>
    <mergeCell ref="C45:C46"/>
    <mergeCell ref="C47:C49"/>
    <mergeCell ref="F7:F8"/>
    <mergeCell ref="F18:F19"/>
    <mergeCell ref="D6:D7"/>
    <mergeCell ref="D40:D41"/>
    <mergeCell ref="D16:D17"/>
    <mergeCell ref="D20:D21"/>
    <mergeCell ref="C35:C36"/>
    <mergeCell ref="E38:E39"/>
    <mergeCell ref="E26:E27"/>
    <mergeCell ref="D28:D29"/>
    <mergeCell ref="F30:F31"/>
    <mergeCell ref="Q9:Q10"/>
    <mergeCell ref="Q11:Q12"/>
    <mergeCell ref="Q13:Q14"/>
    <mergeCell ref="Q15:Q16"/>
    <mergeCell ref="Q17:Q18"/>
    <mergeCell ref="E4:E5"/>
    <mergeCell ref="Q19:Q20"/>
    <mergeCell ref="Q21:Q22"/>
    <mergeCell ref="P21:P22"/>
    <mergeCell ref="N4:N5"/>
    <mergeCell ref="G12:G13"/>
    <mergeCell ref="Q3:Q4"/>
    <mergeCell ref="Q5:Q6"/>
    <mergeCell ref="Q7:Q8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9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P23:P24"/>
    <mergeCell ref="P25:P26"/>
    <mergeCell ref="P27:P28"/>
    <mergeCell ref="P29:P30"/>
    <mergeCell ref="P43:P44"/>
    <mergeCell ref="P45:P46"/>
    <mergeCell ref="P31:P32"/>
    <mergeCell ref="P33:P34"/>
    <mergeCell ref="P35:P36"/>
    <mergeCell ref="P37:P38"/>
    <mergeCell ref="P47:P49"/>
    <mergeCell ref="N38:N39"/>
    <mergeCell ref="M7:M8"/>
    <mergeCell ref="M41:M42"/>
    <mergeCell ref="N14:N15"/>
    <mergeCell ref="N22:N23"/>
    <mergeCell ref="N26:N27"/>
    <mergeCell ref="N10:N11"/>
    <mergeCell ref="P39:P40"/>
    <mergeCell ref="P41:P42"/>
    <mergeCell ref="G1:L2"/>
    <mergeCell ref="I39:J39"/>
    <mergeCell ref="I21:J21"/>
    <mergeCell ref="H24:H25"/>
    <mergeCell ref="L12:L13"/>
    <mergeCell ref="K24:K25"/>
    <mergeCell ref="L36:L37"/>
    <mergeCell ref="G36:G37"/>
    <mergeCell ref="M30:M31"/>
    <mergeCell ref="M18:M19"/>
    <mergeCell ref="N34:N35"/>
    <mergeCell ref="N44:N45"/>
    <mergeCell ref="O32:O33"/>
    <mergeCell ref="O42:O43"/>
    <mergeCell ref="I55:J55"/>
    <mergeCell ref="E46:E47"/>
    <mergeCell ref="H50:K50"/>
    <mergeCell ref="E51:G52"/>
    <mergeCell ref="E53:G54"/>
    <mergeCell ref="H52:H53"/>
    <mergeCell ref="K52:K53"/>
    <mergeCell ref="E34:E35"/>
    <mergeCell ref="O6:O7"/>
    <mergeCell ref="O16:O17"/>
    <mergeCell ref="O20:O21"/>
    <mergeCell ref="O28:O29"/>
    <mergeCell ref="E44:E45"/>
    <mergeCell ref="F41:F42"/>
    <mergeCell ref="H44:K44"/>
    <mergeCell ref="D42:D43"/>
    <mergeCell ref="L51:N52"/>
    <mergeCell ref="L53:N54"/>
    <mergeCell ref="I46:J46"/>
    <mergeCell ref="G47:I48"/>
    <mergeCell ref="J47:L48"/>
    <mergeCell ref="I53:J53"/>
  </mergeCells>
  <printOptions/>
  <pageMargins left="0.5511811023622047" right="0.7480314960629921" top="0.43307086614173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showGridLines="0" showRowColHeaders="0" workbookViewId="0" topLeftCell="A1">
      <selection activeCell="J4" sqref="J4"/>
    </sheetView>
  </sheetViews>
  <sheetFormatPr defaultColWidth="9.00390625" defaultRowHeight="13.5"/>
  <cols>
    <col min="1" max="1" width="9.00390625" style="21" customWidth="1"/>
    <col min="2" max="2" width="3.375" style="21" customWidth="1"/>
    <col min="3" max="3" width="12.875" style="21" customWidth="1"/>
    <col min="4" max="15" width="4.625" style="21" customWidth="1"/>
    <col min="16" max="16" width="3.50390625" style="21" customWidth="1"/>
    <col min="17" max="17" width="12.875" style="21" customWidth="1"/>
    <col min="18" max="18" width="3.50390625" style="21" bestFit="1" customWidth="1"/>
    <col min="19" max="16384" width="9.00390625" style="21" customWidth="1"/>
  </cols>
  <sheetData>
    <row r="1" spans="7:12" ht="19.5" customHeight="1">
      <c r="G1" s="184" t="s">
        <v>24</v>
      </c>
      <c r="H1" s="184"/>
      <c r="I1" s="184"/>
      <c r="J1" s="184"/>
      <c r="K1" s="184"/>
      <c r="L1" s="184"/>
    </row>
    <row r="2" spans="7:12" ht="19.5" customHeight="1">
      <c r="G2" s="184"/>
      <c r="H2" s="184"/>
      <c r="I2" s="184"/>
      <c r="J2" s="184"/>
      <c r="K2" s="184"/>
      <c r="L2" s="184"/>
    </row>
    <row r="3" spans="2:17" ht="19.5" customHeight="1">
      <c r="B3" s="169">
        <v>1</v>
      </c>
      <c r="C3" s="169" t="s">
        <v>251</v>
      </c>
      <c r="P3" s="169">
        <v>20</v>
      </c>
      <c r="Q3" s="169" t="s">
        <v>257</v>
      </c>
    </row>
    <row r="4" spans="2:17" ht="19.5" customHeight="1">
      <c r="B4" s="169"/>
      <c r="C4" s="169"/>
      <c r="D4" s="22"/>
      <c r="E4" s="174" t="s">
        <v>149</v>
      </c>
      <c r="F4" s="27"/>
      <c r="M4" s="30"/>
      <c r="N4" s="189" t="s">
        <v>157</v>
      </c>
      <c r="O4" s="22"/>
      <c r="P4" s="169"/>
      <c r="Q4" s="169"/>
    </row>
    <row r="5" spans="2:17" ht="19.5" customHeight="1">
      <c r="B5" s="169">
        <v>2</v>
      </c>
      <c r="C5" s="169" t="s">
        <v>239</v>
      </c>
      <c r="E5" s="180"/>
      <c r="F5" s="28"/>
      <c r="M5" s="36"/>
      <c r="N5" s="194"/>
      <c r="P5" s="169">
        <v>21</v>
      </c>
      <c r="Q5" s="169" t="s">
        <v>212</v>
      </c>
    </row>
    <row r="6" spans="2:17" ht="19.5" customHeight="1">
      <c r="B6" s="169"/>
      <c r="C6" s="169"/>
      <c r="D6" s="174" t="s">
        <v>86</v>
      </c>
      <c r="E6" s="26"/>
      <c r="F6" s="23"/>
      <c r="M6" s="31"/>
      <c r="N6" s="35"/>
      <c r="O6" s="189" t="s">
        <v>87</v>
      </c>
      <c r="P6" s="169"/>
      <c r="Q6" s="169"/>
    </row>
    <row r="7" spans="2:17" ht="19.5" customHeight="1">
      <c r="B7" s="169">
        <v>3</v>
      </c>
      <c r="C7" s="169" t="s">
        <v>252</v>
      </c>
      <c r="D7" s="175"/>
      <c r="E7" s="27"/>
      <c r="F7" s="180" t="s">
        <v>165</v>
      </c>
      <c r="G7" s="27"/>
      <c r="L7" s="30"/>
      <c r="M7" s="192" t="s">
        <v>169</v>
      </c>
      <c r="N7" s="30"/>
      <c r="O7" s="193"/>
      <c r="P7" s="169">
        <v>22</v>
      </c>
      <c r="Q7" s="169" t="s">
        <v>211</v>
      </c>
    </row>
    <row r="8" spans="2:17" ht="19.5" customHeight="1">
      <c r="B8" s="169"/>
      <c r="C8" s="169"/>
      <c r="F8" s="180"/>
      <c r="G8" s="28"/>
      <c r="L8" s="36"/>
      <c r="M8" s="194"/>
      <c r="P8" s="169"/>
      <c r="Q8" s="169"/>
    </row>
    <row r="9" spans="2:17" ht="19.5" customHeight="1">
      <c r="B9" s="169">
        <v>4</v>
      </c>
      <c r="C9" s="169" t="s">
        <v>209</v>
      </c>
      <c r="F9" s="23"/>
      <c r="G9" s="23"/>
      <c r="L9" s="31"/>
      <c r="M9" s="33"/>
      <c r="P9" s="169">
        <v>23</v>
      </c>
      <c r="Q9" s="169" t="s">
        <v>258</v>
      </c>
    </row>
    <row r="10" spans="2:17" ht="19.5" customHeight="1">
      <c r="B10" s="169"/>
      <c r="C10" s="169"/>
      <c r="D10" s="22"/>
      <c r="E10" s="174" t="s">
        <v>150</v>
      </c>
      <c r="F10" s="26"/>
      <c r="G10" s="23"/>
      <c r="L10" s="31"/>
      <c r="M10" s="35"/>
      <c r="N10" s="189" t="s">
        <v>158</v>
      </c>
      <c r="O10" s="22"/>
      <c r="P10" s="169"/>
      <c r="Q10" s="169"/>
    </row>
    <row r="11" spans="2:17" ht="19.5" customHeight="1">
      <c r="B11" s="169">
        <v>5</v>
      </c>
      <c r="C11" s="169" t="s">
        <v>253</v>
      </c>
      <c r="D11" s="25"/>
      <c r="E11" s="175"/>
      <c r="F11" s="27"/>
      <c r="G11" s="23"/>
      <c r="L11" s="31"/>
      <c r="M11" s="30"/>
      <c r="N11" s="193"/>
      <c r="O11" s="25"/>
      <c r="P11" s="169">
        <v>24</v>
      </c>
      <c r="Q11" s="169" t="s">
        <v>250</v>
      </c>
    </row>
    <row r="12" spans="2:17" ht="19.5" customHeight="1">
      <c r="B12" s="169"/>
      <c r="C12" s="169"/>
      <c r="G12" s="180" t="s">
        <v>173</v>
      </c>
      <c r="H12" s="27"/>
      <c r="K12" s="30"/>
      <c r="L12" s="192" t="s">
        <v>175</v>
      </c>
      <c r="P12" s="169"/>
      <c r="Q12" s="169"/>
    </row>
    <row r="13" spans="2:17" ht="19.5" customHeight="1">
      <c r="B13" s="169">
        <v>6</v>
      </c>
      <c r="C13" s="169" t="s">
        <v>241</v>
      </c>
      <c r="G13" s="180"/>
      <c r="H13" s="28"/>
      <c r="K13" s="36"/>
      <c r="L13" s="194"/>
      <c r="P13" s="169">
        <v>25</v>
      </c>
      <c r="Q13" s="169" t="s">
        <v>236</v>
      </c>
    </row>
    <row r="14" spans="2:17" ht="19.5" customHeight="1">
      <c r="B14" s="169"/>
      <c r="C14" s="169"/>
      <c r="D14" s="22"/>
      <c r="E14" s="174" t="s">
        <v>151</v>
      </c>
      <c r="F14" s="27"/>
      <c r="G14" s="23"/>
      <c r="H14" s="23"/>
      <c r="K14" s="31"/>
      <c r="L14" s="31"/>
      <c r="M14" s="30"/>
      <c r="N14" s="189" t="s">
        <v>159</v>
      </c>
      <c r="O14" s="22"/>
      <c r="P14" s="169"/>
      <c r="Q14" s="169"/>
    </row>
    <row r="15" spans="2:17" ht="19.5" customHeight="1">
      <c r="B15" s="169">
        <v>7</v>
      </c>
      <c r="C15" s="169" t="s">
        <v>234</v>
      </c>
      <c r="D15" s="25"/>
      <c r="E15" s="175"/>
      <c r="F15" s="28"/>
      <c r="G15" s="40"/>
      <c r="H15" s="23"/>
      <c r="K15" s="31"/>
      <c r="L15" s="41"/>
      <c r="M15" s="36"/>
      <c r="N15" s="193"/>
      <c r="O15" s="25"/>
      <c r="P15" s="169">
        <v>26</v>
      </c>
      <c r="Q15" s="169" t="s">
        <v>249</v>
      </c>
    </row>
    <row r="16" spans="2:17" ht="19.5" customHeight="1">
      <c r="B16" s="169"/>
      <c r="C16" s="169"/>
      <c r="F16" s="180" t="s">
        <v>166</v>
      </c>
      <c r="G16" s="26"/>
      <c r="H16" s="23"/>
      <c r="K16" s="31"/>
      <c r="L16" s="93"/>
      <c r="M16" s="84"/>
      <c r="P16" s="169"/>
      <c r="Q16" s="169"/>
    </row>
    <row r="17" spans="2:17" ht="19.5" customHeight="1">
      <c r="B17" s="169">
        <v>8</v>
      </c>
      <c r="C17" s="169" t="s">
        <v>254</v>
      </c>
      <c r="F17" s="180"/>
      <c r="G17" s="27"/>
      <c r="H17" s="23"/>
      <c r="I17" s="84"/>
      <c r="J17" s="87"/>
      <c r="K17" s="92"/>
      <c r="L17" s="37"/>
      <c r="M17" s="192" t="s">
        <v>170</v>
      </c>
      <c r="O17" s="25"/>
      <c r="P17" s="169">
        <v>27</v>
      </c>
      <c r="Q17" s="169" t="s">
        <v>220</v>
      </c>
    </row>
    <row r="18" spans="2:17" ht="19.5" customHeight="1">
      <c r="B18" s="169"/>
      <c r="C18" s="169"/>
      <c r="D18" s="22"/>
      <c r="E18" s="174" t="s">
        <v>152</v>
      </c>
      <c r="F18" s="26"/>
      <c r="H18" s="23"/>
      <c r="I18" s="176" t="s">
        <v>180</v>
      </c>
      <c r="J18" s="172"/>
      <c r="K18" s="31"/>
      <c r="L18" s="23"/>
      <c r="M18" s="192"/>
      <c r="N18" s="89"/>
      <c r="O18" s="189" t="s">
        <v>88</v>
      </c>
      <c r="P18" s="169"/>
      <c r="Q18" s="169"/>
    </row>
    <row r="19" spans="2:17" ht="19.5" customHeight="1">
      <c r="B19" s="169">
        <v>9</v>
      </c>
      <c r="C19" s="169" t="s">
        <v>231</v>
      </c>
      <c r="D19" s="25"/>
      <c r="E19" s="175"/>
      <c r="F19" s="27"/>
      <c r="H19" s="23"/>
      <c r="I19" s="30"/>
      <c r="J19" s="40"/>
      <c r="K19" s="31"/>
      <c r="L19" s="23"/>
      <c r="M19" s="93"/>
      <c r="N19" s="87"/>
      <c r="O19" s="190"/>
      <c r="P19" s="169">
        <v>28</v>
      </c>
      <c r="Q19" s="169" t="s">
        <v>259</v>
      </c>
    </row>
    <row r="20" spans="2:17" ht="19.5" customHeight="1">
      <c r="B20" s="169"/>
      <c r="C20" s="169"/>
      <c r="H20" s="180" t="s">
        <v>178</v>
      </c>
      <c r="I20" s="27"/>
      <c r="J20" s="35"/>
      <c r="K20" s="192" t="s">
        <v>179</v>
      </c>
      <c r="L20" s="23"/>
      <c r="M20" s="78"/>
      <c r="N20" s="192" t="s">
        <v>160</v>
      </c>
      <c r="O20" s="34"/>
      <c r="P20" s="169"/>
      <c r="Q20" s="169"/>
    </row>
    <row r="21" spans="2:17" ht="19.5" customHeight="1">
      <c r="B21" s="169">
        <v>10</v>
      </c>
      <c r="C21" s="169" t="s">
        <v>242</v>
      </c>
      <c r="D21" s="25"/>
      <c r="E21" s="25"/>
      <c r="H21" s="180"/>
      <c r="I21" s="42"/>
      <c r="J21" s="30"/>
      <c r="K21" s="194"/>
      <c r="L21" s="74"/>
      <c r="M21" s="75"/>
      <c r="N21" s="190"/>
      <c r="O21" s="88"/>
      <c r="P21" s="169">
        <v>29</v>
      </c>
      <c r="Q21" s="169" t="s">
        <v>230</v>
      </c>
    </row>
    <row r="22" spans="2:17" ht="19.5" customHeight="1">
      <c r="B22" s="169"/>
      <c r="C22" s="169"/>
      <c r="D22" s="34"/>
      <c r="E22" s="180" t="s">
        <v>153</v>
      </c>
      <c r="F22" s="77"/>
      <c r="G22" s="34"/>
      <c r="H22" s="23"/>
      <c r="K22" s="31"/>
      <c r="L22" s="74"/>
      <c r="M22" s="74"/>
      <c r="N22" s="74"/>
      <c r="O22" s="74"/>
      <c r="P22" s="169"/>
      <c r="Q22" s="169"/>
    </row>
    <row r="23" spans="2:17" ht="19.5" customHeight="1">
      <c r="B23" s="169">
        <v>11</v>
      </c>
      <c r="C23" s="169" t="s">
        <v>227</v>
      </c>
      <c r="D23" s="25"/>
      <c r="E23" s="180"/>
      <c r="F23" s="40"/>
      <c r="G23" s="34"/>
      <c r="H23" s="23"/>
      <c r="K23" s="31"/>
      <c r="L23" s="74"/>
      <c r="M23" s="74"/>
      <c r="N23" s="88"/>
      <c r="O23" s="88"/>
      <c r="P23" s="169">
        <v>30</v>
      </c>
      <c r="Q23" s="169" t="s">
        <v>260</v>
      </c>
    </row>
    <row r="24" spans="2:17" ht="19.5" customHeight="1">
      <c r="B24" s="169"/>
      <c r="C24" s="169"/>
      <c r="D24" s="174" t="s">
        <v>84</v>
      </c>
      <c r="E24" s="78"/>
      <c r="F24" s="180" t="s">
        <v>167</v>
      </c>
      <c r="G24" s="68"/>
      <c r="H24" s="23"/>
      <c r="K24" s="31"/>
      <c r="L24" s="74"/>
      <c r="M24" s="90"/>
      <c r="N24" s="192" t="s">
        <v>161</v>
      </c>
      <c r="O24" s="74"/>
      <c r="P24" s="169"/>
      <c r="Q24" s="169"/>
    </row>
    <row r="25" spans="2:17" ht="19.5" customHeight="1">
      <c r="B25" s="169">
        <v>12</v>
      </c>
      <c r="C25" s="169" t="s">
        <v>232</v>
      </c>
      <c r="D25" s="175"/>
      <c r="E25" s="34"/>
      <c r="F25" s="180"/>
      <c r="G25" s="77"/>
      <c r="H25" s="23"/>
      <c r="K25" s="31"/>
      <c r="L25" s="74"/>
      <c r="M25" s="111"/>
      <c r="N25" s="192"/>
      <c r="O25" s="88"/>
      <c r="P25" s="169">
        <v>31</v>
      </c>
      <c r="Q25" s="169" t="s">
        <v>261</v>
      </c>
    </row>
    <row r="26" spans="2:17" ht="19.5" customHeight="1">
      <c r="B26" s="169"/>
      <c r="C26" s="169"/>
      <c r="D26" s="34"/>
      <c r="E26" s="179"/>
      <c r="F26" s="40"/>
      <c r="G26" s="23"/>
      <c r="H26" s="23"/>
      <c r="K26" s="31"/>
      <c r="L26" s="74"/>
      <c r="M26" s="84"/>
      <c r="N26" s="91"/>
      <c r="O26" s="189" t="s">
        <v>31</v>
      </c>
      <c r="P26" s="169"/>
      <c r="Q26" s="169"/>
    </row>
    <row r="27" spans="2:17" ht="19.5" customHeight="1">
      <c r="B27" s="169">
        <v>13</v>
      </c>
      <c r="C27" s="169" t="s">
        <v>244</v>
      </c>
      <c r="D27" s="25"/>
      <c r="E27" s="188"/>
      <c r="F27" s="40"/>
      <c r="G27" s="23"/>
      <c r="H27" s="23"/>
      <c r="K27" s="31"/>
      <c r="L27" s="90"/>
      <c r="M27" s="176" t="s">
        <v>171</v>
      </c>
      <c r="N27" s="75"/>
      <c r="O27" s="190"/>
      <c r="P27" s="169">
        <v>32</v>
      </c>
      <c r="Q27" s="169" t="s">
        <v>210</v>
      </c>
    </row>
    <row r="28" spans="2:17" ht="19.5" customHeight="1">
      <c r="B28" s="169"/>
      <c r="C28" s="169"/>
      <c r="D28" s="34"/>
      <c r="E28" s="174" t="s">
        <v>154</v>
      </c>
      <c r="F28" s="78"/>
      <c r="G28" s="180"/>
      <c r="H28" s="40"/>
      <c r="K28" s="93"/>
      <c r="L28" s="74"/>
      <c r="M28" s="176"/>
      <c r="N28" s="181"/>
      <c r="O28" s="74"/>
      <c r="P28" s="169"/>
      <c r="Q28" s="169"/>
    </row>
    <row r="29" spans="2:17" ht="19.5" customHeight="1">
      <c r="B29" s="169">
        <v>14</v>
      </c>
      <c r="C29" s="169" t="s">
        <v>255</v>
      </c>
      <c r="D29" s="25"/>
      <c r="E29" s="175"/>
      <c r="F29" s="34"/>
      <c r="G29" s="180"/>
      <c r="H29" s="95"/>
      <c r="J29" s="23"/>
      <c r="K29" s="60"/>
      <c r="L29" s="74"/>
      <c r="M29" s="112"/>
      <c r="N29" s="191"/>
      <c r="O29" s="88"/>
      <c r="P29" s="169">
        <v>33</v>
      </c>
      <c r="Q29" s="169" t="s">
        <v>246</v>
      </c>
    </row>
    <row r="30" spans="2:17" ht="19.5" customHeight="1">
      <c r="B30" s="169"/>
      <c r="C30" s="169"/>
      <c r="D30" s="34"/>
      <c r="E30" s="179"/>
      <c r="F30" s="68"/>
      <c r="G30" s="180" t="s">
        <v>174</v>
      </c>
      <c r="H30" s="100"/>
      <c r="I30" s="97"/>
      <c r="J30" s="98"/>
      <c r="K30" s="98"/>
      <c r="L30" s="107"/>
      <c r="M30" s="91"/>
      <c r="N30" s="189" t="s">
        <v>46</v>
      </c>
      <c r="O30" s="74"/>
      <c r="P30" s="169"/>
      <c r="Q30" s="169"/>
    </row>
    <row r="31" spans="2:17" ht="19.5" customHeight="1">
      <c r="B31" s="169">
        <v>15</v>
      </c>
      <c r="C31" s="169" t="s">
        <v>215</v>
      </c>
      <c r="D31" s="25"/>
      <c r="E31" s="188"/>
      <c r="F31" s="68"/>
      <c r="G31" s="180"/>
      <c r="H31" s="94"/>
      <c r="I31" s="99"/>
      <c r="J31" s="108"/>
      <c r="K31" s="38"/>
      <c r="L31" s="107"/>
      <c r="M31" s="75"/>
      <c r="N31" s="190"/>
      <c r="O31" s="88"/>
      <c r="P31" s="169">
        <v>34</v>
      </c>
      <c r="Q31" s="169" t="s">
        <v>221</v>
      </c>
    </row>
    <row r="32" spans="2:17" ht="19.5" customHeight="1">
      <c r="B32" s="169"/>
      <c r="C32" s="169"/>
      <c r="D32" s="34"/>
      <c r="E32" s="174" t="s">
        <v>155</v>
      </c>
      <c r="F32" s="32"/>
      <c r="G32" s="23"/>
      <c r="J32" s="23"/>
      <c r="K32" s="78"/>
      <c r="L32" s="192" t="s">
        <v>177</v>
      </c>
      <c r="M32" s="74"/>
      <c r="N32" s="107"/>
      <c r="O32" s="74"/>
      <c r="P32" s="169"/>
      <c r="Q32" s="169"/>
    </row>
    <row r="33" spans="2:17" ht="19.5" customHeight="1">
      <c r="B33" s="169">
        <v>16</v>
      </c>
      <c r="C33" s="169" t="s">
        <v>247</v>
      </c>
      <c r="D33" s="25"/>
      <c r="E33" s="175"/>
      <c r="F33" s="180"/>
      <c r="G33" s="40"/>
      <c r="K33" s="23"/>
      <c r="L33" s="192"/>
      <c r="M33" s="74"/>
      <c r="N33" s="110"/>
      <c r="O33" s="88"/>
      <c r="P33" s="169">
        <v>35</v>
      </c>
      <c r="Q33" s="169" t="s">
        <v>223</v>
      </c>
    </row>
    <row r="34" spans="2:17" ht="19.5" customHeight="1">
      <c r="B34" s="169"/>
      <c r="C34" s="169"/>
      <c r="D34" s="179"/>
      <c r="E34" s="68"/>
      <c r="F34" s="180"/>
      <c r="G34" s="40"/>
      <c r="K34" s="23"/>
      <c r="L34" s="74"/>
      <c r="M34" s="90"/>
      <c r="N34" s="189" t="s">
        <v>47</v>
      </c>
      <c r="O34" s="74"/>
      <c r="P34" s="169"/>
      <c r="Q34" s="169"/>
    </row>
    <row r="35" spans="2:17" ht="19.5" customHeight="1">
      <c r="B35" s="169">
        <v>17</v>
      </c>
      <c r="C35" s="169" t="s">
        <v>214</v>
      </c>
      <c r="D35" s="188"/>
      <c r="E35" s="68"/>
      <c r="F35" s="180" t="s">
        <v>168</v>
      </c>
      <c r="G35" s="78"/>
      <c r="K35" s="23"/>
      <c r="L35" s="75"/>
      <c r="M35" s="108"/>
      <c r="N35" s="190"/>
      <c r="O35" s="88"/>
      <c r="P35" s="169">
        <v>36</v>
      </c>
      <c r="Q35" s="169" t="s">
        <v>262</v>
      </c>
    </row>
    <row r="36" spans="2:17" ht="19.5" customHeight="1">
      <c r="B36" s="169"/>
      <c r="C36" s="169"/>
      <c r="D36" s="174" t="s">
        <v>85</v>
      </c>
      <c r="E36" s="85"/>
      <c r="F36" s="180"/>
      <c r="G36" s="34"/>
      <c r="K36" s="23"/>
      <c r="L36" s="75"/>
      <c r="M36" s="107"/>
      <c r="N36" s="74"/>
      <c r="O36" s="181"/>
      <c r="P36" s="169"/>
      <c r="Q36" s="169"/>
    </row>
    <row r="37" spans="2:17" ht="19.5" customHeight="1">
      <c r="B37" s="169">
        <v>18</v>
      </c>
      <c r="C37" s="169" t="s">
        <v>235</v>
      </c>
      <c r="D37" s="175"/>
      <c r="E37" s="86"/>
      <c r="F37" s="40"/>
      <c r="G37" s="34"/>
      <c r="K37" s="23"/>
      <c r="L37" s="91"/>
      <c r="M37" s="192" t="s">
        <v>89</v>
      </c>
      <c r="N37" s="74"/>
      <c r="O37" s="191"/>
      <c r="P37" s="169">
        <v>37</v>
      </c>
      <c r="Q37" s="169" t="s">
        <v>219</v>
      </c>
    </row>
    <row r="38" spans="2:17" ht="19.5" customHeight="1">
      <c r="B38" s="169"/>
      <c r="C38" s="169"/>
      <c r="D38" s="34"/>
      <c r="E38" s="180" t="s">
        <v>156</v>
      </c>
      <c r="F38" s="78"/>
      <c r="G38" s="34"/>
      <c r="K38" s="34"/>
      <c r="L38" s="75"/>
      <c r="M38" s="192"/>
      <c r="N38" s="89"/>
      <c r="O38" s="189" t="s">
        <v>32</v>
      </c>
      <c r="P38" s="169"/>
      <c r="Q38" s="169"/>
    </row>
    <row r="39" spans="2:17" ht="19.5" customHeight="1">
      <c r="B39" s="169">
        <v>19</v>
      </c>
      <c r="C39" s="169" t="s">
        <v>256</v>
      </c>
      <c r="D39" s="25"/>
      <c r="E39" s="175"/>
      <c r="F39" s="31"/>
      <c r="G39" s="34"/>
      <c r="H39" s="169" t="s">
        <v>82</v>
      </c>
      <c r="I39" s="169"/>
      <c r="J39" s="169"/>
      <c r="K39" s="169"/>
      <c r="L39" s="75"/>
      <c r="M39" s="75"/>
      <c r="N39" s="108"/>
      <c r="O39" s="190"/>
      <c r="P39" s="169">
        <v>38</v>
      </c>
      <c r="Q39" s="169" t="s">
        <v>213</v>
      </c>
    </row>
    <row r="40" spans="2:17" ht="19.5" customHeight="1">
      <c r="B40" s="169"/>
      <c r="C40" s="169"/>
      <c r="D40" s="34"/>
      <c r="E40" s="34"/>
      <c r="F40" s="34"/>
      <c r="G40" s="34"/>
      <c r="I40" s="24"/>
      <c r="J40" s="25"/>
      <c r="L40" s="75"/>
      <c r="M40" s="91"/>
      <c r="N40" s="192" t="s">
        <v>48</v>
      </c>
      <c r="O40" s="74"/>
      <c r="P40" s="169"/>
      <c r="Q40" s="169"/>
    </row>
    <row r="41" spans="5:17" ht="19.5" customHeight="1">
      <c r="E41" s="83"/>
      <c r="F41" s="83"/>
      <c r="G41" s="83"/>
      <c r="H41" s="23"/>
      <c r="I41" s="170" t="s">
        <v>182</v>
      </c>
      <c r="J41" s="171"/>
      <c r="M41" s="109"/>
      <c r="N41" s="190"/>
      <c r="O41" s="25"/>
      <c r="P41" s="169">
        <v>39</v>
      </c>
      <c r="Q41" s="169" t="s">
        <v>217</v>
      </c>
    </row>
    <row r="42" spans="5:17" ht="19.5" customHeight="1">
      <c r="E42" s="83"/>
      <c r="F42" s="83"/>
      <c r="G42" s="195"/>
      <c r="H42" s="195"/>
      <c r="I42" s="195"/>
      <c r="J42" s="169"/>
      <c r="K42" s="169"/>
      <c r="L42" s="169"/>
      <c r="M42" s="61"/>
      <c r="N42" s="61"/>
      <c r="P42" s="169"/>
      <c r="Q42" s="169"/>
    </row>
    <row r="43" spans="5:14" ht="19.5" customHeight="1">
      <c r="E43" s="83"/>
      <c r="F43" s="83"/>
      <c r="G43" s="195"/>
      <c r="H43" s="195"/>
      <c r="I43" s="195"/>
      <c r="J43" s="169"/>
      <c r="K43" s="169"/>
      <c r="L43" s="169"/>
      <c r="M43" s="61"/>
      <c r="N43" s="61"/>
    </row>
    <row r="44" spans="5:14" ht="19.5" customHeight="1">
      <c r="E44" s="83"/>
      <c r="F44" s="83"/>
      <c r="G44" s="83"/>
      <c r="L44" s="61"/>
      <c r="M44" s="61"/>
      <c r="N44" s="61"/>
    </row>
    <row r="45" spans="5:14" ht="19.5" customHeight="1">
      <c r="E45" s="61"/>
      <c r="F45" s="61"/>
      <c r="G45" s="61"/>
      <c r="H45" s="169" t="s">
        <v>83</v>
      </c>
      <c r="I45" s="169"/>
      <c r="J45" s="169"/>
      <c r="K45" s="169"/>
      <c r="L45" s="61"/>
      <c r="M45" s="61"/>
      <c r="N45" s="61"/>
    </row>
    <row r="46" spans="5:14" ht="19.5" customHeight="1">
      <c r="E46" s="165"/>
      <c r="F46" s="165"/>
      <c r="G46" s="165"/>
      <c r="H46" s="34"/>
      <c r="L46" s="169"/>
      <c r="M46" s="169"/>
      <c r="N46" s="169"/>
    </row>
    <row r="47" spans="5:14" ht="19.5" customHeight="1">
      <c r="E47" s="165"/>
      <c r="F47" s="165"/>
      <c r="G47" s="165"/>
      <c r="H47" s="171" t="s">
        <v>90</v>
      </c>
      <c r="I47" s="76"/>
      <c r="J47" s="80"/>
      <c r="K47" s="170" t="s">
        <v>92</v>
      </c>
      <c r="L47" s="169"/>
      <c r="M47" s="169"/>
      <c r="N47" s="169"/>
    </row>
    <row r="48" spans="5:14" ht="19.5" customHeight="1">
      <c r="E48" s="169"/>
      <c r="F48" s="169"/>
      <c r="G48" s="169"/>
      <c r="H48" s="173"/>
      <c r="I48" s="170" t="s">
        <v>91</v>
      </c>
      <c r="J48" s="171"/>
      <c r="K48" s="177"/>
      <c r="L48" s="169"/>
      <c r="M48" s="169"/>
      <c r="N48" s="169"/>
    </row>
    <row r="49" spans="5:14" ht="13.5">
      <c r="E49" s="169"/>
      <c r="F49" s="169"/>
      <c r="G49" s="169"/>
      <c r="L49" s="169"/>
      <c r="M49" s="169"/>
      <c r="N49" s="169"/>
    </row>
    <row r="50" spans="9:10" ht="13.5">
      <c r="I50" s="178"/>
      <c r="J50" s="169"/>
    </row>
  </sheetData>
  <mergeCells count="137">
    <mergeCell ref="G42:I43"/>
    <mergeCell ref="J42:L43"/>
    <mergeCell ref="Q41:Q42"/>
    <mergeCell ref="P41:P42"/>
    <mergeCell ref="G1:L2"/>
    <mergeCell ref="L12:L13"/>
    <mergeCell ref="G12:G13"/>
    <mergeCell ref="O26:O27"/>
    <mergeCell ref="N4:N5"/>
    <mergeCell ref="N14:N15"/>
    <mergeCell ref="O6:O7"/>
    <mergeCell ref="K20:K21"/>
    <mergeCell ref="H20:H21"/>
    <mergeCell ref="M7:M8"/>
    <mergeCell ref="P27:P28"/>
    <mergeCell ref="P25:P26"/>
    <mergeCell ref="Q25:Q26"/>
    <mergeCell ref="Q27:Q28"/>
    <mergeCell ref="P35:P36"/>
    <mergeCell ref="P37:P38"/>
    <mergeCell ref="N10:N11"/>
    <mergeCell ref="P29:P30"/>
    <mergeCell ref="P31:P32"/>
    <mergeCell ref="P33:P34"/>
    <mergeCell ref="P17:P18"/>
    <mergeCell ref="P19:P20"/>
    <mergeCell ref="P21:P22"/>
    <mergeCell ref="P23:P24"/>
    <mergeCell ref="Q33:Q34"/>
    <mergeCell ref="Q35:Q36"/>
    <mergeCell ref="Q37:Q38"/>
    <mergeCell ref="P3:P4"/>
    <mergeCell ref="P5:P6"/>
    <mergeCell ref="P7:P8"/>
    <mergeCell ref="P9:P10"/>
    <mergeCell ref="P11:P12"/>
    <mergeCell ref="P13:P14"/>
    <mergeCell ref="P15:P16"/>
    <mergeCell ref="Q29:Q30"/>
    <mergeCell ref="Q31:Q32"/>
    <mergeCell ref="Q11:Q12"/>
    <mergeCell ref="Q13:Q14"/>
    <mergeCell ref="Q15:Q16"/>
    <mergeCell ref="Q17:Q18"/>
    <mergeCell ref="Q19:Q20"/>
    <mergeCell ref="Q23:Q24"/>
    <mergeCell ref="Q21:Q22"/>
    <mergeCell ref="F16:F17"/>
    <mergeCell ref="F7:F8"/>
    <mergeCell ref="Q3:Q4"/>
    <mergeCell ref="Q5:Q6"/>
    <mergeCell ref="Q7:Q8"/>
    <mergeCell ref="Q9:Q10"/>
    <mergeCell ref="D6:D7"/>
    <mergeCell ref="E22:E23"/>
    <mergeCell ref="E18:E19"/>
    <mergeCell ref="E14:E15"/>
    <mergeCell ref="E4:E5"/>
    <mergeCell ref="E10:E11"/>
    <mergeCell ref="C31:C32"/>
    <mergeCell ref="E26:E27"/>
    <mergeCell ref="D24:D25"/>
    <mergeCell ref="C3:C4"/>
    <mergeCell ref="C5:C6"/>
    <mergeCell ref="C7:C8"/>
    <mergeCell ref="C9:C10"/>
    <mergeCell ref="C23:C24"/>
    <mergeCell ref="C37:C38"/>
    <mergeCell ref="C13:C14"/>
    <mergeCell ref="C15:C16"/>
    <mergeCell ref="C17:C18"/>
    <mergeCell ref="C19:C20"/>
    <mergeCell ref="I50:J50"/>
    <mergeCell ref="B15:B16"/>
    <mergeCell ref="B17:B18"/>
    <mergeCell ref="B19:B20"/>
    <mergeCell ref="B23:B24"/>
    <mergeCell ref="B25:B26"/>
    <mergeCell ref="B27:B28"/>
    <mergeCell ref="B29:B30"/>
    <mergeCell ref="B37:B38"/>
    <mergeCell ref="C21:C22"/>
    <mergeCell ref="H45:K45"/>
    <mergeCell ref="B3:B4"/>
    <mergeCell ref="B5:B6"/>
    <mergeCell ref="B7:B8"/>
    <mergeCell ref="B9:B10"/>
    <mergeCell ref="B11:B12"/>
    <mergeCell ref="B13:B14"/>
    <mergeCell ref="C11:C12"/>
    <mergeCell ref="B21:B22"/>
    <mergeCell ref="D34:D35"/>
    <mergeCell ref="B31:B32"/>
    <mergeCell ref="B33:B34"/>
    <mergeCell ref="B35:B36"/>
    <mergeCell ref="C25:C26"/>
    <mergeCell ref="C27:C28"/>
    <mergeCell ref="C29:C30"/>
    <mergeCell ref="C33:C34"/>
    <mergeCell ref="C35:C36"/>
    <mergeCell ref="B39:B40"/>
    <mergeCell ref="C39:C40"/>
    <mergeCell ref="Q39:Q40"/>
    <mergeCell ref="P39:P40"/>
    <mergeCell ref="H39:K39"/>
    <mergeCell ref="N40:N41"/>
    <mergeCell ref="I41:J41"/>
    <mergeCell ref="O38:O39"/>
    <mergeCell ref="E38:E39"/>
    <mergeCell ref="M37:M38"/>
    <mergeCell ref="N20:N21"/>
    <mergeCell ref="N24:N25"/>
    <mergeCell ref="N28:N29"/>
    <mergeCell ref="F33:F34"/>
    <mergeCell ref="N30:N31"/>
    <mergeCell ref="N34:N35"/>
    <mergeCell ref="M27:M28"/>
    <mergeCell ref="L32:L33"/>
    <mergeCell ref="G28:G29"/>
    <mergeCell ref="F24:F25"/>
    <mergeCell ref="E30:E31"/>
    <mergeCell ref="D36:D37"/>
    <mergeCell ref="O18:O19"/>
    <mergeCell ref="O36:O37"/>
    <mergeCell ref="E28:E29"/>
    <mergeCell ref="E32:E33"/>
    <mergeCell ref="F35:F36"/>
    <mergeCell ref="M17:M18"/>
    <mergeCell ref="G30:G31"/>
    <mergeCell ref="I18:J18"/>
    <mergeCell ref="L46:N47"/>
    <mergeCell ref="L48:N49"/>
    <mergeCell ref="E46:G47"/>
    <mergeCell ref="E48:G49"/>
    <mergeCell ref="H47:H48"/>
    <mergeCell ref="K47:K48"/>
    <mergeCell ref="I48:J48"/>
  </mergeCells>
  <printOptions/>
  <pageMargins left="0.57" right="0.74" top="0.54" bottom="0.6" header="0.512" footer="0.512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31"/>
  <sheetViews>
    <sheetView workbookViewId="0" topLeftCell="A14">
      <selection activeCell="F29" sqref="F29"/>
    </sheetView>
  </sheetViews>
  <sheetFormatPr defaultColWidth="9.00390625" defaultRowHeight="13.5"/>
  <cols>
    <col min="2" max="2" width="3.50390625" style="0" bestFit="1" customWidth="1"/>
    <col min="3" max="3" width="2.50390625" style="0" bestFit="1" customWidth="1"/>
    <col min="4" max="4" width="3.50390625" style="0" bestFit="1" customWidth="1"/>
  </cols>
  <sheetData>
    <row r="1" spans="4:6" ht="13.5">
      <c r="D1" s="44" t="s">
        <v>56</v>
      </c>
      <c r="E1" s="44" t="s">
        <v>25</v>
      </c>
      <c r="F1" s="44" t="s">
        <v>25</v>
      </c>
    </row>
    <row r="2" spans="4:6" ht="13.5">
      <c r="D2" s="44" t="s">
        <v>57</v>
      </c>
      <c r="E2" s="44" t="s">
        <v>25</v>
      </c>
      <c r="F2" s="44" t="s">
        <v>25</v>
      </c>
    </row>
    <row r="3" spans="4:6" ht="13.5">
      <c r="D3" s="44" t="s">
        <v>58</v>
      </c>
      <c r="E3" s="44" t="s">
        <v>25</v>
      </c>
      <c r="F3" s="44" t="s">
        <v>25</v>
      </c>
    </row>
    <row r="4" spans="2:6" ht="13.5">
      <c r="B4">
        <v>1</v>
      </c>
      <c r="C4">
        <v>1</v>
      </c>
      <c r="D4" t="str">
        <f>B4&amp;C4</f>
        <v>11</v>
      </c>
      <c r="E4" s="44" t="str">
        <f>'男子ト'!C5</f>
        <v>報徳学園</v>
      </c>
      <c r="F4" t="str">
        <f>'男子ト'!C7</f>
        <v>六甲アイランド</v>
      </c>
    </row>
    <row r="5" spans="3:6" ht="13.5">
      <c r="C5">
        <v>2</v>
      </c>
      <c r="D5" t="str">
        <f>B4&amp;C5</f>
        <v>12</v>
      </c>
      <c r="E5" s="44" t="s">
        <v>25</v>
      </c>
      <c r="F5" s="44" t="s">
        <v>25</v>
      </c>
    </row>
    <row r="6" spans="3:6" ht="13.5">
      <c r="C6">
        <v>3</v>
      </c>
      <c r="D6" t="str">
        <f>B4&amp;C6</f>
        <v>13</v>
      </c>
      <c r="E6" s="44" t="s">
        <v>25</v>
      </c>
      <c r="F6" s="44" t="s">
        <v>25</v>
      </c>
    </row>
    <row r="7" spans="2:6" ht="13.5">
      <c r="B7">
        <v>2</v>
      </c>
      <c r="C7">
        <v>1</v>
      </c>
      <c r="D7" t="str">
        <f>B7&amp;C7</f>
        <v>21</v>
      </c>
      <c r="E7" s="44" t="str">
        <f>'男子ト'!C15</f>
        <v>伊川谷北</v>
      </c>
      <c r="F7" s="44" t="str">
        <f>'男子ト'!C17</f>
        <v>明石西</v>
      </c>
    </row>
    <row r="8" spans="3:6" ht="13.5">
      <c r="C8">
        <v>2</v>
      </c>
      <c r="D8" t="str">
        <f>B7&amp;C8</f>
        <v>22</v>
      </c>
      <c r="E8" s="44" t="s">
        <v>25</v>
      </c>
      <c r="F8" s="44" t="s">
        <v>25</v>
      </c>
    </row>
    <row r="9" spans="3:6" ht="13.5">
      <c r="C9">
        <v>3</v>
      </c>
      <c r="D9" t="str">
        <f>B7&amp;C9</f>
        <v>23</v>
      </c>
      <c r="E9" s="44" t="s">
        <v>25</v>
      </c>
      <c r="F9" s="44" t="s">
        <v>25</v>
      </c>
    </row>
    <row r="10" spans="2:6" ht="13.5">
      <c r="B10">
        <v>3</v>
      </c>
      <c r="C10">
        <v>1</v>
      </c>
      <c r="D10" t="str">
        <f>B10&amp;C10</f>
        <v>31</v>
      </c>
      <c r="E10" s="44" t="str">
        <f>'男子ト'!C19</f>
        <v>神戸北</v>
      </c>
      <c r="F10" s="44" t="str">
        <f>'男子ト'!C21</f>
        <v>西宮東</v>
      </c>
    </row>
    <row r="11" spans="3:6" ht="13.5">
      <c r="C11">
        <v>2</v>
      </c>
      <c r="D11" t="str">
        <f>B10&amp;C11</f>
        <v>32</v>
      </c>
      <c r="E11" s="44" t="s">
        <v>25</v>
      </c>
      <c r="F11" s="44" t="s">
        <v>25</v>
      </c>
    </row>
    <row r="12" spans="3:6" ht="13.5">
      <c r="C12">
        <v>3</v>
      </c>
      <c r="D12" t="str">
        <f>B10&amp;C12</f>
        <v>33</v>
      </c>
      <c r="E12" s="44" t="s">
        <v>25</v>
      </c>
      <c r="F12" s="44" t="s">
        <v>25</v>
      </c>
    </row>
    <row r="13" spans="2:6" ht="13.5">
      <c r="B13">
        <v>4</v>
      </c>
      <c r="C13">
        <v>1</v>
      </c>
      <c r="D13" t="str">
        <f>B13&amp;C13</f>
        <v>41</v>
      </c>
      <c r="E13" s="44" t="str">
        <f>'男子ト'!C27</f>
        <v>宝塚西</v>
      </c>
      <c r="F13" s="44" t="str">
        <f>'男子ト'!C29</f>
        <v>市立西宮</v>
      </c>
    </row>
    <row r="14" spans="3:6" ht="13.5">
      <c r="C14">
        <v>2</v>
      </c>
      <c r="D14" t="str">
        <f>B13&amp;C14</f>
        <v>42</v>
      </c>
      <c r="E14" s="44" t="s">
        <v>25</v>
      </c>
      <c r="F14" s="44" t="s">
        <v>25</v>
      </c>
    </row>
    <row r="15" spans="3:6" ht="13.5">
      <c r="C15">
        <v>3</v>
      </c>
      <c r="D15" t="str">
        <f>B13&amp;C15</f>
        <v>43</v>
      </c>
      <c r="E15" s="44" t="s">
        <v>25</v>
      </c>
      <c r="F15" s="44" t="s">
        <v>25</v>
      </c>
    </row>
    <row r="16" spans="2:6" ht="13.5">
      <c r="B16">
        <v>5</v>
      </c>
      <c r="C16">
        <v>1</v>
      </c>
      <c r="D16" t="str">
        <f>B16&amp;C16</f>
        <v>51</v>
      </c>
      <c r="E16" s="44" t="str">
        <f>'男子ト'!C31</f>
        <v>明石北</v>
      </c>
      <c r="F16" s="44" t="str">
        <f>'男子ト'!C33</f>
        <v>村野工業</v>
      </c>
    </row>
    <row r="17" spans="3:6" ht="13.5">
      <c r="C17">
        <v>2</v>
      </c>
      <c r="D17" t="str">
        <f>B16&amp;C17</f>
        <v>52</v>
      </c>
      <c r="E17" s="44" t="s">
        <v>25</v>
      </c>
      <c r="F17" s="44" t="s">
        <v>25</v>
      </c>
    </row>
    <row r="18" spans="3:6" ht="13.5">
      <c r="C18">
        <v>3</v>
      </c>
      <c r="D18" t="str">
        <f>B16&amp;C18</f>
        <v>53</v>
      </c>
      <c r="E18" s="44" t="s">
        <v>25</v>
      </c>
      <c r="F18" s="44" t="s">
        <v>25</v>
      </c>
    </row>
    <row r="19" spans="2:6" ht="13.5">
      <c r="B19">
        <v>6</v>
      </c>
      <c r="C19">
        <v>1</v>
      </c>
      <c r="D19" t="str">
        <f>B19&amp;C19</f>
        <v>61</v>
      </c>
      <c r="E19" s="44" t="str">
        <f>'男子ト'!C41</f>
        <v>伊川谷</v>
      </c>
      <c r="F19" s="44" t="str">
        <f>'男子ト'!C43</f>
        <v>宝塚北</v>
      </c>
    </row>
    <row r="20" spans="3:6" ht="13.5">
      <c r="C20">
        <v>2</v>
      </c>
      <c r="D20" t="str">
        <f>B19&amp;C20</f>
        <v>62</v>
      </c>
      <c r="E20" s="44" t="s">
        <v>25</v>
      </c>
      <c r="F20" s="44" t="s">
        <v>25</v>
      </c>
    </row>
    <row r="21" spans="3:6" ht="13.5">
      <c r="C21">
        <v>3</v>
      </c>
      <c r="D21" t="str">
        <f>B19&amp;C21</f>
        <v>63</v>
      </c>
      <c r="E21" s="44" t="s">
        <v>25</v>
      </c>
      <c r="F21" s="44" t="s">
        <v>25</v>
      </c>
    </row>
    <row r="22" spans="2:6" ht="13.5">
      <c r="B22">
        <v>7</v>
      </c>
      <c r="C22">
        <v>1</v>
      </c>
      <c r="D22" t="str">
        <f>B22&amp;C22</f>
        <v>71</v>
      </c>
      <c r="E22" s="44" t="str">
        <f>'男子ト'!Q5</f>
        <v>川西北陵</v>
      </c>
      <c r="F22" s="44" t="str">
        <f>'男子ト'!Q7</f>
        <v>神戸商業</v>
      </c>
    </row>
    <row r="23" spans="3:6" ht="13.5">
      <c r="C23">
        <v>2</v>
      </c>
      <c r="D23" t="str">
        <f>B22&amp;C23</f>
        <v>72</v>
      </c>
      <c r="E23" s="44" t="s">
        <v>25</v>
      </c>
      <c r="F23" s="44" t="s">
        <v>25</v>
      </c>
    </row>
    <row r="24" spans="3:6" ht="13.5">
      <c r="C24">
        <v>3</v>
      </c>
      <c r="D24" t="str">
        <f>B22&amp;C24</f>
        <v>73</v>
      </c>
      <c r="E24" s="44" t="s">
        <v>25</v>
      </c>
      <c r="F24" s="44" t="s">
        <v>25</v>
      </c>
    </row>
    <row r="25" spans="2:6" ht="13.5">
      <c r="B25">
        <v>8</v>
      </c>
      <c r="C25">
        <v>1</v>
      </c>
      <c r="D25" t="str">
        <f>B25&amp;C25</f>
        <v>81</v>
      </c>
      <c r="E25" s="44" t="str">
        <f>'男子ト'!Q15</f>
        <v>神戸鈴蘭台</v>
      </c>
      <c r="F25" s="44" t="str">
        <f>'男子ト'!Q17</f>
        <v>須磨東</v>
      </c>
    </row>
    <row r="26" spans="3:6" ht="13.5">
      <c r="C26">
        <v>2</v>
      </c>
      <c r="D26" t="str">
        <f>B25&amp;C26</f>
        <v>82</v>
      </c>
      <c r="E26" s="44" t="s">
        <v>25</v>
      </c>
      <c r="F26" s="44" t="s">
        <v>25</v>
      </c>
    </row>
    <row r="27" spans="3:6" ht="13.5">
      <c r="C27">
        <v>3</v>
      </c>
      <c r="D27" t="str">
        <f>B25&amp;C27</f>
        <v>83</v>
      </c>
      <c r="E27" s="44" t="s">
        <v>25</v>
      </c>
      <c r="F27" s="44" t="s">
        <v>25</v>
      </c>
    </row>
    <row r="28" spans="2:6" ht="13.5">
      <c r="B28">
        <v>9</v>
      </c>
      <c r="C28">
        <v>1</v>
      </c>
      <c r="D28" t="str">
        <f>B28&amp;C28</f>
        <v>91</v>
      </c>
      <c r="E28" s="44" t="str">
        <f>'男子ト'!Q19</f>
        <v>滝川</v>
      </c>
      <c r="F28" s="44" t="str">
        <f>'男子ト'!Q21</f>
        <v>西宮北</v>
      </c>
    </row>
    <row r="29" spans="3:6" ht="13.5">
      <c r="C29">
        <v>2</v>
      </c>
      <c r="D29" t="str">
        <f>B28&amp;C29</f>
        <v>92</v>
      </c>
      <c r="E29" s="44" t="s">
        <v>25</v>
      </c>
      <c r="F29" s="44" t="s">
        <v>25</v>
      </c>
    </row>
    <row r="30" spans="3:6" ht="13.5">
      <c r="C30">
        <v>3</v>
      </c>
      <c r="D30" t="str">
        <f>B28&amp;C30</f>
        <v>93</v>
      </c>
      <c r="E30" s="44" t="s">
        <v>25</v>
      </c>
      <c r="F30" s="44" t="s">
        <v>25</v>
      </c>
    </row>
    <row r="31" spans="2:6" ht="13.5">
      <c r="B31">
        <v>10</v>
      </c>
      <c r="C31">
        <v>1</v>
      </c>
      <c r="D31" t="str">
        <f>B31&amp;C31</f>
        <v>101</v>
      </c>
      <c r="E31" s="44" t="str">
        <f>'男子ト'!Q27</f>
        <v>神戸科技</v>
      </c>
      <c r="F31" s="44" t="str">
        <f>'男子ト'!Q29</f>
        <v>明石清水</v>
      </c>
    </row>
    <row r="32" spans="3:6" ht="13.5">
      <c r="C32">
        <v>2</v>
      </c>
      <c r="D32" t="str">
        <f>B31&amp;C32</f>
        <v>102</v>
      </c>
      <c r="E32" s="44" t="s">
        <v>25</v>
      </c>
      <c r="F32" s="44" t="s">
        <v>25</v>
      </c>
    </row>
    <row r="33" spans="3:6" ht="13.5">
      <c r="C33">
        <v>3</v>
      </c>
      <c r="D33" t="str">
        <f>B31&amp;C33</f>
        <v>103</v>
      </c>
      <c r="E33" s="44" t="s">
        <v>25</v>
      </c>
      <c r="F33" s="44" t="s">
        <v>25</v>
      </c>
    </row>
    <row r="34" spans="2:6" ht="13.5">
      <c r="B34">
        <v>11</v>
      </c>
      <c r="C34">
        <v>1</v>
      </c>
      <c r="D34" t="str">
        <f>B34&amp;C34</f>
        <v>111</v>
      </c>
      <c r="E34" s="44" t="str">
        <f>'男子ト'!Q31</f>
        <v>東播磨</v>
      </c>
      <c r="F34" s="44" t="str">
        <f>'男子ト'!Q33</f>
        <v>県立尼崎</v>
      </c>
    </row>
    <row r="35" spans="3:6" ht="13.5">
      <c r="C35">
        <v>2</v>
      </c>
      <c r="D35" t="str">
        <f>B34&amp;C35</f>
        <v>112</v>
      </c>
      <c r="E35" s="44" t="s">
        <v>25</v>
      </c>
      <c r="F35" s="44" t="s">
        <v>25</v>
      </c>
    </row>
    <row r="36" spans="3:6" ht="13.5">
      <c r="C36">
        <v>3</v>
      </c>
      <c r="D36" t="str">
        <f>B34&amp;C36</f>
        <v>113</v>
      </c>
      <c r="E36" s="44" t="s">
        <v>25</v>
      </c>
      <c r="F36" s="44" t="s">
        <v>25</v>
      </c>
    </row>
    <row r="37" spans="2:6" ht="13.5">
      <c r="B37">
        <v>12</v>
      </c>
      <c r="C37">
        <v>1</v>
      </c>
      <c r="D37" t="str">
        <f>B37&amp;C37</f>
        <v>121</v>
      </c>
      <c r="E37" s="44" t="str">
        <f>'男子ト'!Q41</f>
        <v>東播工業</v>
      </c>
      <c r="F37" s="44" t="str">
        <f>'男子ト'!Q43</f>
        <v>加古川北</v>
      </c>
    </row>
    <row r="38" spans="3:6" ht="13.5">
      <c r="C38">
        <v>2</v>
      </c>
      <c r="D38" t="str">
        <f>B37&amp;C38</f>
        <v>122</v>
      </c>
      <c r="E38" s="44" t="s">
        <v>25</v>
      </c>
      <c r="F38" s="44" t="s">
        <v>25</v>
      </c>
    </row>
    <row r="39" spans="3:6" ht="13.5">
      <c r="C39">
        <v>3</v>
      </c>
      <c r="D39" t="str">
        <f>B37&amp;C39</f>
        <v>123</v>
      </c>
      <c r="E39" s="44" t="s">
        <v>25</v>
      </c>
      <c r="F39" s="44" t="s">
        <v>25</v>
      </c>
    </row>
    <row r="40" spans="2:6" ht="13.5">
      <c r="B40">
        <v>13</v>
      </c>
      <c r="C40">
        <v>1</v>
      </c>
      <c r="D40" t="str">
        <f>B40&amp;C40</f>
        <v>131</v>
      </c>
      <c r="E40" s="44" t="str">
        <f>'男子ト'!C3</f>
        <v>神戸国際大附</v>
      </c>
      <c r="F40" s="44" t="str">
        <f>'男子ト'!C5</f>
        <v>報徳学園</v>
      </c>
    </row>
    <row r="41" spans="3:6" ht="13.5">
      <c r="C41">
        <v>2</v>
      </c>
      <c r="D41" t="str">
        <f>B40&amp;C41</f>
        <v>132</v>
      </c>
      <c r="E41" s="44" t="s">
        <v>25</v>
      </c>
      <c r="F41" s="44" t="str">
        <f>'男子ト'!C7</f>
        <v>六甲アイランド</v>
      </c>
    </row>
    <row r="42" spans="3:6" ht="13.5">
      <c r="C42">
        <v>3</v>
      </c>
      <c r="D42" t="str">
        <f>B40&amp;C42</f>
        <v>133</v>
      </c>
      <c r="E42" s="44" t="s">
        <v>25</v>
      </c>
      <c r="F42" s="44" t="s">
        <v>25</v>
      </c>
    </row>
    <row r="43" spans="2:6" ht="13.5">
      <c r="B43">
        <v>14</v>
      </c>
      <c r="C43">
        <v>1</v>
      </c>
      <c r="D43" t="str">
        <f>B43&amp;C43</f>
        <v>141</v>
      </c>
      <c r="E43" s="44" t="str">
        <f>'男子ト'!C9</f>
        <v>北須磨</v>
      </c>
      <c r="F43" s="44" t="str">
        <f>'男子ト'!C11</f>
        <v>明石城西</v>
      </c>
    </row>
    <row r="44" spans="3:6" ht="13.5">
      <c r="C44">
        <v>2</v>
      </c>
      <c r="D44" t="str">
        <f>B43&amp;C44</f>
        <v>142</v>
      </c>
      <c r="E44" s="44"/>
      <c r="F44" s="44"/>
    </row>
    <row r="45" spans="3:6" ht="13.5">
      <c r="C45">
        <v>3</v>
      </c>
      <c r="D45" t="str">
        <f>B43&amp;C45</f>
        <v>143</v>
      </c>
      <c r="E45" s="44" t="s">
        <v>25</v>
      </c>
      <c r="F45" s="44" t="s">
        <v>25</v>
      </c>
    </row>
    <row r="46" spans="2:6" ht="13.5">
      <c r="B46">
        <v>15</v>
      </c>
      <c r="C46">
        <v>1</v>
      </c>
      <c r="D46" t="str">
        <f>B46&amp;C46</f>
        <v>151</v>
      </c>
      <c r="E46" s="44" t="str">
        <f>'男子ト'!C13</f>
        <v>柏原</v>
      </c>
      <c r="F46" s="44" t="str">
        <f>'男子ト'!C15</f>
        <v>伊川谷北</v>
      </c>
    </row>
    <row r="47" spans="3:6" ht="13.5">
      <c r="C47">
        <v>2</v>
      </c>
      <c r="D47" t="str">
        <f>B46&amp;C47</f>
        <v>152</v>
      </c>
      <c r="E47" s="44" t="s">
        <v>25</v>
      </c>
      <c r="F47" s="44" t="str">
        <f>'男子ト'!C17</f>
        <v>明石西</v>
      </c>
    </row>
    <row r="48" spans="3:6" ht="13.5">
      <c r="C48">
        <v>3</v>
      </c>
      <c r="D48" t="str">
        <f>B46&amp;C48</f>
        <v>153</v>
      </c>
      <c r="E48" s="44" t="s">
        <v>25</v>
      </c>
      <c r="F48" s="44" t="s">
        <v>25</v>
      </c>
    </row>
    <row r="49" spans="2:6" ht="13.5">
      <c r="B49">
        <v>16</v>
      </c>
      <c r="C49">
        <v>1</v>
      </c>
      <c r="D49" t="str">
        <f>B49&amp;C49</f>
        <v>161</v>
      </c>
      <c r="E49" s="44" t="str">
        <f>'男子ト'!C19</f>
        <v>神戸北</v>
      </c>
      <c r="F49" s="44" t="str">
        <f>'男子ト'!C23</f>
        <v>明石</v>
      </c>
    </row>
    <row r="50" spans="3:6" ht="13.5">
      <c r="C50">
        <v>2</v>
      </c>
      <c r="D50" t="str">
        <f>B49&amp;C50</f>
        <v>162</v>
      </c>
      <c r="E50" s="44" t="str">
        <f>'男子ト'!C21</f>
        <v>西宮東</v>
      </c>
      <c r="F50" s="44" t="s">
        <v>25</v>
      </c>
    </row>
    <row r="51" spans="3:6" ht="13.5">
      <c r="C51">
        <v>3</v>
      </c>
      <c r="D51" t="str">
        <f>B49&amp;C51</f>
        <v>163</v>
      </c>
      <c r="E51" s="44" t="s">
        <v>25</v>
      </c>
      <c r="F51" s="44" t="s">
        <v>25</v>
      </c>
    </row>
    <row r="52" spans="2:6" ht="13.5">
      <c r="B52">
        <v>17</v>
      </c>
      <c r="C52">
        <v>1</v>
      </c>
      <c r="D52" t="str">
        <f>B52&amp;C52</f>
        <v>171</v>
      </c>
      <c r="E52" s="44" t="str">
        <f>'男子ト'!C25</f>
        <v>三田学園</v>
      </c>
      <c r="F52" s="44" t="str">
        <f>'男子ト'!C27</f>
        <v>宝塚西</v>
      </c>
    </row>
    <row r="53" spans="3:6" ht="13.5">
      <c r="C53">
        <v>2</v>
      </c>
      <c r="D53" t="str">
        <f>B52&amp;C53</f>
        <v>172</v>
      </c>
      <c r="E53" s="44" t="s">
        <v>25</v>
      </c>
      <c r="F53" s="44" t="str">
        <f>'男子ト'!C29</f>
        <v>市立西宮</v>
      </c>
    </row>
    <row r="54" spans="3:6" ht="13.5">
      <c r="C54">
        <v>3</v>
      </c>
      <c r="D54" t="str">
        <f>B52&amp;C54</f>
        <v>173</v>
      </c>
      <c r="E54" s="44" t="s">
        <v>25</v>
      </c>
      <c r="F54" s="44" t="s">
        <v>25</v>
      </c>
    </row>
    <row r="55" spans="2:6" ht="13.5">
      <c r="B55">
        <v>18</v>
      </c>
      <c r="C55">
        <v>1</v>
      </c>
      <c r="D55" t="str">
        <f>B55&amp;C55</f>
        <v>181</v>
      </c>
      <c r="E55" s="44" t="str">
        <f>'男子ト'!C31</f>
        <v>明石北</v>
      </c>
      <c r="F55" s="44" t="str">
        <f>'男子ト'!C35</f>
        <v>明石南</v>
      </c>
    </row>
    <row r="56" spans="3:6" ht="13.5">
      <c r="C56">
        <v>2</v>
      </c>
      <c r="D56" t="str">
        <f>B55&amp;C56</f>
        <v>182</v>
      </c>
      <c r="E56" s="44" t="str">
        <f>'男子ト'!C33</f>
        <v>村野工業</v>
      </c>
      <c r="F56" s="44" t="s">
        <v>25</v>
      </c>
    </row>
    <row r="57" spans="3:6" ht="13.5">
      <c r="C57">
        <v>3</v>
      </c>
      <c r="D57" t="str">
        <f>B55&amp;C57</f>
        <v>183</v>
      </c>
      <c r="E57" s="44" t="s">
        <v>25</v>
      </c>
      <c r="F57" s="44" t="s">
        <v>25</v>
      </c>
    </row>
    <row r="58" spans="2:6" ht="13.5">
      <c r="B58">
        <v>19</v>
      </c>
      <c r="C58">
        <v>1</v>
      </c>
      <c r="D58" t="str">
        <f>B58&amp;C58</f>
        <v>191</v>
      </c>
      <c r="E58" s="44" t="str">
        <f>'男子ト'!C37</f>
        <v>舞子</v>
      </c>
      <c r="F58" s="44" t="str">
        <f>'男子ト'!C39</f>
        <v>神港学園</v>
      </c>
    </row>
    <row r="59" spans="3:4" ht="13.5">
      <c r="C59">
        <v>2</v>
      </c>
      <c r="D59" t="str">
        <f>B58&amp;C59</f>
        <v>192</v>
      </c>
    </row>
    <row r="60" spans="3:6" ht="13.5">
      <c r="C60">
        <v>3</v>
      </c>
      <c r="D60" t="str">
        <f>B58&amp;C60</f>
        <v>193</v>
      </c>
      <c r="E60" s="44" t="s">
        <v>25</v>
      </c>
      <c r="F60" s="44" t="s">
        <v>25</v>
      </c>
    </row>
    <row r="61" spans="2:6" ht="13.5">
      <c r="B61">
        <v>20</v>
      </c>
      <c r="C61">
        <v>1</v>
      </c>
      <c r="D61" t="str">
        <f>B61&amp;C61</f>
        <v>201</v>
      </c>
      <c r="E61" s="44" t="str">
        <f>'男子ト'!C41</f>
        <v>伊川谷</v>
      </c>
      <c r="F61" s="44" t="str">
        <f>'男子ト'!C45</f>
        <v>長田</v>
      </c>
    </row>
    <row r="62" spans="3:5" ht="13.5">
      <c r="C62">
        <v>2</v>
      </c>
      <c r="D62" t="str">
        <f>B61&amp;C62</f>
        <v>202</v>
      </c>
      <c r="E62" s="44" t="str">
        <f>'男子ト'!C43</f>
        <v>宝塚北</v>
      </c>
    </row>
    <row r="63" spans="3:6" ht="13.5">
      <c r="C63">
        <v>3</v>
      </c>
      <c r="D63" t="str">
        <f>B61&amp;C63</f>
        <v>203</v>
      </c>
      <c r="E63" s="44" t="s">
        <v>25</v>
      </c>
      <c r="F63" s="44" t="s">
        <v>25</v>
      </c>
    </row>
    <row r="64" spans="2:6" ht="13.5">
      <c r="B64">
        <v>21</v>
      </c>
      <c r="C64">
        <v>1</v>
      </c>
      <c r="D64" t="str">
        <f>B64&amp;C64</f>
        <v>211</v>
      </c>
      <c r="E64" s="44" t="str">
        <f>'男子ト'!Q3</f>
        <v>育英</v>
      </c>
      <c r="F64" s="44" t="str">
        <f>'男子ト'!Q5</f>
        <v>川西北陵</v>
      </c>
    </row>
    <row r="65" spans="3:6" ht="13.5">
      <c r="C65">
        <v>2</v>
      </c>
      <c r="D65" t="str">
        <f>B64&amp;C65</f>
        <v>212</v>
      </c>
      <c r="E65" s="44" t="s">
        <v>25</v>
      </c>
      <c r="F65" s="44" t="str">
        <f>'男子ト'!Q7</f>
        <v>神戸商業</v>
      </c>
    </row>
    <row r="66" spans="3:6" ht="13.5">
      <c r="C66">
        <v>3</v>
      </c>
      <c r="D66" t="str">
        <f>B64&amp;C66</f>
        <v>213</v>
      </c>
      <c r="E66" s="44" t="s">
        <v>25</v>
      </c>
      <c r="F66" s="44" t="s">
        <v>25</v>
      </c>
    </row>
    <row r="67" spans="2:6" ht="13.5">
      <c r="B67">
        <v>22</v>
      </c>
      <c r="C67">
        <v>1</v>
      </c>
      <c r="D67" t="str">
        <f>B67&amp;C67</f>
        <v>221</v>
      </c>
      <c r="E67" s="44" t="str">
        <f>'男子ト'!Q9</f>
        <v>尼崎小田</v>
      </c>
      <c r="F67" s="44" t="str">
        <f>'男子ト'!Q11</f>
        <v>市立神港</v>
      </c>
    </row>
    <row r="68" spans="3:4" ht="13.5">
      <c r="C68">
        <v>2</v>
      </c>
      <c r="D68" t="str">
        <f>B67&amp;C68</f>
        <v>222</v>
      </c>
    </row>
    <row r="69" spans="3:6" ht="13.5">
      <c r="C69">
        <v>3</v>
      </c>
      <c r="D69" t="str">
        <f>B67&amp;C69</f>
        <v>223</v>
      </c>
      <c r="E69" s="44" t="s">
        <v>25</v>
      </c>
      <c r="F69" s="44" t="s">
        <v>25</v>
      </c>
    </row>
    <row r="70" spans="2:6" ht="13.5">
      <c r="B70">
        <v>23</v>
      </c>
      <c r="C70">
        <v>1</v>
      </c>
      <c r="D70" t="str">
        <f>B70&amp;C70</f>
        <v>231</v>
      </c>
      <c r="E70" s="44" t="str">
        <f>'男子ト'!Q13</f>
        <v>川西緑台</v>
      </c>
      <c r="F70" s="44" t="str">
        <f>'男子ト'!Q15</f>
        <v>神戸鈴蘭台</v>
      </c>
    </row>
    <row r="71" spans="3:6" ht="13.5">
      <c r="C71">
        <v>2</v>
      </c>
      <c r="D71" t="str">
        <f>B70&amp;C71</f>
        <v>232</v>
      </c>
      <c r="E71" s="44" t="s">
        <v>25</v>
      </c>
      <c r="F71" s="44" t="str">
        <f>'男子ト'!Q17</f>
        <v>須磨東</v>
      </c>
    </row>
    <row r="72" spans="3:6" ht="13.5">
      <c r="C72">
        <v>3</v>
      </c>
      <c r="D72" t="str">
        <f>B70&amp;C72</f>
        <v>233</v>
      </c>
      <c r="E72" s="44" t="s">
        <v>25</v>
      </c>
      <c r="F72" s="44" t="s">
        <v>25</v>
      </c>
    </row>
    <row r="73" spans="2:6" ht="13.5">
      <c r="B73">
        <v>24</v>
      </c>
      <c r="C73">
        <v>1</v>
      </c>
      <c r="D73" t="str">
        <f>B73&amp;C73</f>
        <v>241</v>
      </c>
      <c r="E73" s="44" t="str">
        <f>'男子ト'!Q19</f>
        <v>滝川</v>
      </c>
      <c r="F73" s="44" t="str">
        <f>'男子ト'!Q23</f>
        <v>兵庫工業</v>
      </c>
    </row>
    <row r="74" spans="3:6" ht="13.5">
      <c r="C74">
        <v>2</v>
      </c>
      <c r="D74" t="str">
        <f>B73&amp;C74</f>
        <v>242</v>
      </c>
      <c r="E74" s="44" t="str">
        <f>'男子ト'!Q21</f>
        <v>西宮北</v>
      </c>
      <c r="F74" s="44" t="s">
        <v>25</v>
      </c>
    </row>
    <row r="75" spans="3:6" ht="13.5">
      <c r="C75">
        <v>3</v>
      </c>
      <c r="D75" t="str">
        <f>B73&amp;C75</f>
        <v>243</v>
      </c>
      <c r="E75" s="44" t="s">
        <v>25</v>
      </c>
      <c r="F75" s="44" t="s">
        <v>25</v>
      </c>
    </row>
    <row r="76" spans="2:6" ht="13.5">
      <c r="B76">
        <v>25</v>
      </c>
      <c r="C76">
        <v>1</v>
      </c>
      <c r="D76" t="str">
        <f>B76&amp;C76</f>
        <v>251</v>
      </c>
      <c r="E76" s="44" t="str">
        <f>'男子ト'!Q25</f>
        <v>県伊丹</v>
      </c>
      <c r="F76" s="44" t="str">
        <f>'男子ト'!Q27</f>
        <v>神戸科技</v>
      </c>
    </row>
    <row r="77" spans="3:6" ht="13.5">
      <c r="C77">
        <v>2</v>
      </c>
      <c r="D77" t="str">
        <f>B76&amp;C77</f>
        <v>252</v>
      </c>
      <c r="E77" s="44" t="s">
        <v>25</v>
      </c>
      <c r="F77" s="44" t="str">
        <f>'男子ト'!Q29</f>
        <v>明石清水</v>
      </c>
    </row>
    <row r="78" spans="3:6" ht="13.5">
      <c r="C78">
        <v>3</v>
      </c>
      <c r="D78" t="str">
        <f>B76&amp;C78</f>
        <v>253</v>
      </c>
      <c r="E78" s="44" t="s">
        <v>25</v>
      </c>
      <c r="F78" s="44" t="s">
        <v>25</v>
      </c>
    </row>
    <row r="79" spans="2:6" ht="13.5">
      <c r="B79">
        <v>26</v>
      </c>
      <c r="C79">
        <v>1</v>
      </c>
      <c r="D79" t="str">
        <f>B79&amp;C79</f>
        <v>261</v>
      </c>
      <c r="E79" s="44" t="str">
        <f>'男子ト'!Q31</f>
        <v>東播磨</v>
      </c>
      <c r="F79" s="44" t="str">
        <f>'男子ト'!Q35</f>
        <v>西宮南</v>
      </c>
    </row>
    <row r="80" spans="3:6" ht="13.5">
      <c r="C80">
        <v>2</v>
      </c>
      <c r="D80" t="str">
        <f>B79&amp;C80</f>
        <v>262</v>
      </c>
      <c r="E80" s="44" t="str">
        <f>'男子ト'!Q33</f>
        <v>県立尼崎</v>
      </c>
      <c r="F80" s="44" t="s">
        <v>25</v>
      </c>
    </row>
    <row r="81" spans="3:6" ht="13.5">
      <c r="C81">
        <v>3</v>
      </c>
      <c r="D81" t="str">
        <f>B79&amp;C81</f>
        <v>263</v>
      </c>
      <c r="E81" s="44" t="s">
        <v>25</v>
      </c>
      <c r="F81" s="44" t="s">
        <v>25</v>
      </c>
    </row>
    <row r="82" spans="2:6" ht="13.5">
      <c r="B82">
        <v>27</v>
      </c>
      <c r="C82">
        <v>1</v>
      </c>
      <c r="D82" t="str">
        <f>B82&amp;C82</f>
        <v>271</v>
      </c>
      <c r="E82" s="44" t="str">
        <f>'男子ト'!Q37</f>
        <v>川西明峰</v>
      </c>
      <c r="F82" s="44" t="str">
        <f>'男子ト'!Q39</f>
        <v>伊丹北</v>
      </c>
    </row>
    <row r="83" spans="3:4" ht="13.5">
      <c r="C83">
        <v>2</v>
      </c>
      <c r="D83" t="str">
        <f>B82&amp;C83</f>
        <v>272</v>
      </c>
    </row>
    <row r="84" spans="3:6" ht="13.5">
      <c r="C84">
        <v>3</v>
      </c>
      <c r="D84" t="str">
        <f>B82&amp;C84</f>
        <v>273</v>
      </c>
      <c r="E84" s="44" t="s">
        <v>25</v>
      </c>
      <c r="F84" s="44" t="s">
        <v>25</v>
      </c>
    </row>
    <row r="85" spans="2:6" ht="13.5">
      <c r="B85">
        <v>28</v>
      </c>
      <c r="C85">
        <v>1</v>
      </c>
      <c r="D85" t="str">
        <f>B85&amp;C85</f>
        <v>281</v>
      </c>
      <c r="E85" s="44" t="str">
        <f>'男子ト'!Q41</f>
        <v>東播工業</v>
      </c>
      <c r="F85" s="44" t="str">
        <f>'男子ト'!Q45</f>
        <v>高砂南</v>
      </c>
    </row>
    <row r="86" spans="3:6" ht="13.5">
      <c r="C86">
        <v>2</v>
      </c>
      <c r="D86" t="str">
        <f>B85&amp;C86</f>
        <v>282</v>
      </c>
      <c r="E86" s="44" t="str">
        <f>'男子ト'!Q43</f>
        <v>加古川北</v>
      </c>
      <c r="F86" s="44" t="s">
        <v>25</v>
      </c>
    </row>
    <row r="87" spans="3:6" ht="13.5">
      <c r="C87">
        <v>3</v>
      </c>
      <c r="D87" t="str">
        <f>B85&amp;C87</f>
        <v>283</v>
      </c>
      <c r="E87" s="44" t="s">
        <v>25</v>
      </c>
      <c r="F87" s="44" t="s">
        <v>25</v>
      </c>
    </row>
    <row r="88" spans="2:6" ht="13.5">
      <c r="B88">
        <v>29</v>
      </c>
      <c r="C88">
        <v>1</v>
      </c>
      <c r="D88" t="str">
        <f>B88&amp;C88</f>
        <v>291</v>
      </c>
      <c r="E88" s="44" t="str">
        <f>'男子ト'!C3</f>
        <v>神戸国際大附</v>
      </c>
      <c r="F88" s="44" t="str">
        <f>'男子ト'!C9</f>
        <v>北須磨</v>
      </c>
    </row>
    <row r="89" spans="3:6" ht="13.5">
      <c r="C89">
        <v>2</v>
      </c>
      <c r="D89" t="str">
        <f>B88&amp;C89</f>
        <v>292</v>
      </c>
      <c r="E89" s="44" t="str">
        <f>'男子ト'!C5</f>
        <v>報徳学園</v>
      </c>
      <c r="F89" s="44" t="str">
        <f>'男子ト'!C11</f>
        <v>明石城西</v>
      </c>
    </row>
    <row r="90" spans="3:6" ht="13.5">
      <c r="C90">
        <v>3</v>
      </c>
      <c r="D90" t="str">
        <f>B88&amp;C90</f>
        <v>293</v>
      </c>
      <c r="E90" s="44" t="str">
        <f>'男子ト'!C7</f>
        <v>六甲アイランド</v>
      </c>
      <c r="F90" s="44" t="s">
        <v>25</v>
      </c>
    </row>
    <row r="91" spans="2:6" ht="13.5">
      <c r="B91">
        <v>30</v>
      </c>
      <c r="C91">
        <v>1</v>
      </c>
      <c r="D91" t="str">
        <f>B91&amp;C91</f>
        <v>301</v>
      </c>
      <c r="E91" s="44" t="str">
        <f>'男子ト'!C13</f>
        <v>柏原</v>
      </c>
      <c r="F91" s="44" t="str">
        <f>'男子ト'!C19</f>
        <v>神戸北</v>
      </c>
    </row>
    <row r="92" spans="3:6" ht="13.5">
      <c r="C92">
        <v>2</v>
      </c>
      <c r="D92" t="str">
        <f>B91&amp;C92</f>
        <v>302</v>
      </c>
      <c r="E92" s="44" t="str">
        <f>'男子ト'!C15</f>
        <v>伊川谷北</v>
      </c>
      <c r="F92" s="44" t="str">
        <f>'男子ト'!C21</f>
        <v>西宮東</v>
      </c>
    </row>
    <row r="93" spans="3:6" ht="13.5">
      <c r="C93">
        <v>3</v>
      </c>
      <c r="D93" t="str">
        <f>B91&amp;C93</f>
        <v>303</v>
      </c>
      <c r="E93" s="44" t="str">
        <f>'男子ト'!C17</f>
        <v>明石西</v>
      </c>
      <c r="F93" s="44" t="str">
        <f>'男子ト'!C23</f>
        <v>明石</v>
      </c>
    </row>
    <row r="94" spans="2:6" ht="13.5">
      <c r="B94">
        <v>31</v>
      </c>
      <c r="C94">
        <v>1</v>
      </c>
      <c r="D94" t="str">
        <f>B94&amp;C94</f>
        <v>311</v>
      </c>
      <c r="E94" s="44" t="str">
        <f>'男子ト'!C25</f>
        <v>三田学園</v>
      </c>
      <c r="F94" s="44" t="str">
        <f>'男子ト'!C31</f>
        <v>明石北</v>
      </c>
    </row>
    <row r="95" spans="3:6" ht="13.5">
      <c r="C95">
        <v>2</v>
      </c>
      <c r="D95" t="str">
        <f>B94&amp;C95</f>
        <v>312</v>
      </c>
      <c r="E95" s="44" t="str">
        <f>'男子ト'!C27</f>
        <v>宝塚西</v>
      </c>
      <c r="F95" s="44" t="str">
        <f>'男子ト'!C33</f>
        <v>村野工業</v>
      </c>
    </row>
    <row r="96" spans="3:6" ht="13.5">
      <c r="C96">
        <v>3</v>
      </c>
      <c r="D96" t="str">
        <f>B94&amp;C96</f>
        <v>313</v>
      </c>
      <c r="E96" s="44" t="str">
        <f>'男子ト'!C29</f>
        <v>市立西宮</v>
      </c>
      <c r="F96" s="44" t="str">
        <f>'男子ト'!C35</f>
        <v>明石南</v>
      </c>
    </row>
    <row r="97" spans="2:6" ht="13.5">
      <c r="B97">
        <v>32</v>
      </c>
      <c r="C97">
        <v>1</v>
      </c>
      <c r="D97" t="str">
        <f>B97&amp;C97</f>
        <v>321</v>
      </c>
      <c r="E97" s="44" t="str">
        <f>'男子ト'!C37</f>
        <v>舞子</v>
      </c>
      <c r="F97" s="44" t="str">
        <f>'男子ト'!C41</f>
        <v>伊川谷</v>
      </c>
    </row>
    <row r="98" spans="3:6" ht="13.5">
      <c r="C98">
        <v>2</v>
      </c>
      <c r="D98" t="str">
        <f>B97&amp;C98</f>
        <v>322</v>
      </c>
      <c r="E98" s="44" t="str">
        <f>'男子ト'!C39</f>
        <v>神港学園</v>
      </c>
      <c r="F98" s="44" t="str">
        <f>'男子ト'!C43</f>
        <v>宝塚北</v>
      </c>
    </row>
    <row r="99" spans="3:6" ht="13.5">
      <c r="C99">
        <v>3</v>
      </c>
      <c r="D99" t="str">
        <f>B97&amp;C99</f>
        <v>323</v>
      </c>
      <c r="F99" s="44" t="str">
        <f>'男子ト'!C45</f>
        <v>長田</v>
      </c>
    </row>
    <row r="100" spans="2:6" ht="13.5">
      <c r="B100">
        <v>33</v>
      </c>
      <c r="C100">
        <v>1</v>
      </c>
      <c r="D100" t="str">
        <f>B100&amp;C100</f>
        <v>331</v>
      </c>
      <c r="E100" s="44" t="str">
        <f>'男子ト'!Q3</f>
        <v>育英</v>
      </c>
      <c r="F100" s="44" t="str">
        <f>'男子ト'!Q9</f>
        <v>尼崎小田</v>
      </c>
    </row>
    <row r="101" spans="3:6" ht="13.5">
      <c r="C101">
        <v>2</v>
      </c>
      <c r="D101" t="str">
        <f>B100&amp;C101</f>
        <v>332</v>
      </c>
      <c r="E101" s="44" t="str">
        <f>'男子ト'!Q5</f>
        <v>川西北陵</v>
      </c>
      <c r="F101" s="44" t="str">
        <f>'男子ト'!Q11</f>
        <v>市立神港</v>
      </c>
    </row>
    <row r="102" spans="3:6" ht="13.5">
      <c r="C102">
        <v>3</v>
      </c>
      <c r="D102" t="str">
        <f>B100&amp;C102</f>
        <v>333</v>
      </c>
      <c r="E102" s="44" t="str">
        <f>'男子ト'!Q7</f>
        <v>神戸商業</v>
      </c>
      <c r="F102" s="44" t="s">
        <v>25</v>
      </c>
    </row>
    <row r="103" spans="2:6" ht="13.5">
      <c r="B103">
        <v>34</v>
      </c>
      <c r="C103">
        <v>1</v>
      </c>
      <c r="D103" t="str">
        <f>B103&amp;C103</f>
        <v>341</v>
      </c>
      <c r="E103" s="44" t="str">
        <f>'男子ト'!Q13</f>
        <v>川西緑台</v>
      </c>
      <c r="F103" s="44" t="str">
        <f>'男子ト'!Q19</f>
        <v>滝川</v>
      </c>
    </row>
    <row r="104" spans="3:6" ht="13.5">
      <c r="C104">
        <v>2</v>
      </c>
      <c r="D104" t="str">
        <f>B103&amp;C104</f>
        <v>342</v>
      </c>
      <c r="E104" s="44" t="str">
        <f>'男子ト'!Q15</f>
        <v>神戸鈴蘭台</v>
      </c>
      <c r="F104" s="44" t="str">
        <f>'男子ト'!Q21</f>
        <v>西宮北</v>
      </c>
    </row>
    <row r="105" spans="3:6" ht="13.5">
      <c r="C105">
        <v>3</v>
      </c>
      <c r="D105" t="str">
        <f>B103&amp;C105</f>
        <v>343</v>
      </c>
      <c r="E105" s="44" t="str">
        <f>'男子ト'!Q17</f>
        <v>須磨東</v>
      </c>
      <c r="F105" s="44" t="str">
        <f>'男子ト'!Q23</f>
        <v>兵庫工業</v>
      </c>
    </row>
    <row r="106" spans="2:6" ht="13.5">
      <c r="B106">
        <v>35</v>
      </c>
      <c r="C106">
        <v>1</v>
      </c>
      <c r="D106" t="str">
        <f>B106&amp;C106</f>
        <v>351</v>
      </c>
      <c r="E106" s="44" t="str">
        <f>'男子ト'!Q25</f>
        <v>県伊丹</v>
      </c>
      <c r="F106" s="44" t="str">
        <f>'男子ト'!Q31</f>
        <v>東播磨</v>
      </c>
    </row>
    <row r="107" spans="3:6" ht="13.5">
      <c r="C107">
        <v>2</v>
      </c>
      <c r="D107" t="str">
        <f>B106&amp;C107</f>
        <v>352</v>
      </c>
      <c r="E107" s="44" t="str">
        <f>'男子ト'!Q27</f>
        <v>神戸科技</v>
      </c>
      <c r="F107" s="44" t="str">
        <f>'男子ト'!Q33</f>
        <v>県立尼崎</v>
      </c>
    </row>
    <row r="108" spans="3:6" ht="13.5">
      <c r="C108">
        <v>3</v>
      </c>
      <c r="D108" t="str">
        <f>B106&amp;C108</f>
        <v>353</v>
      </c>
      <c r="E108" s="44" t="str">
        <f>'男子ト'!Q29</f>
        <v>明石清水</v>
      </c>
      <c r="F108" s="44" t="str">
        <f>'男子ト'!Q35</f>
        <v>西宮南</v>
      </c>
    </row>
    <row r="109" spans="2:6" ht="13.5">
      <c r="B109">
        <v>36</v>
      </c>
      <c r="C109">
        <v>1</v>
      </c>
      <c r="D109" t="str">
        <f>B109&amp;C109</f>
        <v>361</v>
      </c>
      <c r="E109" s="44" t="str">
        <f>'男子ト'!Q37</f>
        <v>川西明峰</v>
      </c>
      <c r="F109" s="44" t="str">
        <f>'男子ト'!Q41</f>
        <v>東播工業</v>
      </c>
    </row>
    <row r="110" spans="3:6" ht="13.5">
      <c r="C110">
        <v>2</v>
      </c>
      <c r="D110" t="str">
        <f>B109&amp;C110</f>
        <v>362</v>
      </c>
      <c r="E110" s="44" t="str">
        <f>'男子ト'!Q39</f>
        <v>伊丹北</v>
      </c>
      <c r="F110" s="44" t="str">
        <f>'男子ト'!Q43</f>
        <v>加古川北</v>
      </c>
    </row>
    <row r="111" spans="3:6" ht="13.5">
      <c r="C111">
        <v>3</v>
      </c>
      <c r="D111" t="str">
        <f>B109&amp;C111</f>
        <v>363</v>
      </c>
      <c r="E111" s="44" t="s">
        <v>25</v>
      </c>
      <c r="F111" s="44" t="str">
        <f>'男子ト'!Q45</f>
        <v>高砂南</v>
      </c>
    </row>
    <row r="112" spans="2:4" ht="13.5">
      <c r="B112">
        <v>37</v>
      </c>
      <c r="C112">
        <v>1</v>
      </c>
      <c r="D112" t="str">
        <f>B112&amp;C112</f>
        <v>371</v>
      </c>
    </row>
    <row r="113" spans="3:4" ht="13.5">
      <c r="C113">
        <v>2</v>
      </c>
      <c r="D113" t="str">
        <f>B112&amp;C113</f>
        <v>372</v>
      </c>
    </row>
    <row r="114" spans="3:4" ht="13.5">
      <c r="C114">
        <v>3</v>
      </c>
      <c r="D114" t="str">
        <f>B112&amp;C114</f>
        <v>373</v>
      </c>
    </row>
    <row r="115" spans="2:6" ht="13.5">
      <c r="B115" t="s">
        <v>26</v>
      </c>
      <c r="C115">
        <v>1</v>
      </c>
      <c r="D115" t="str">
        <f>B115&amp;C115</f>
        <v>あ1</v>
      </c>
      <c r="E115" s="44" t="str">
        <f>'女子ト'!C5</f>
        <v>兵庫工業</v>
      </c>
      <c r="F115" s="44" t="str">
        <f>'女子ト'!C7</f>
        <v>県立西宮</v>
      </c>
    </row>
    <row r="116" spans="3:6" ht="13.5">
      <c r="C116">
        <v>2</v>
      </c>
      <c r="D116" t="str">
        <f>B115&amp;C116</f>
        <v>あ2</v>
      </c>
      <c r="E116" s="44"/>
      <c r="F116" s="44"/>
    </row>
    <row r="117" spans="3:6" ht="13.5">
      <c r="C117">
        <v>3</v>
      </c>
      <c r="D117" t="str">
        <f>B115&amp;C117</f>
        <v>あ3</v>
      </c>
      <c r="E117" s="44"/>
      <c r="F117" s="44"/>
    </row>
    <row r="118" spans="2:6" ht="13.5">
      <c r="B118" t="s">
        <v>27</v>
      </c>
      <c r="C118">
        <v>1</v>
      </c>
      <c r="D118" t="str">
        <f>B118&amp;C118</f>
        <v>い1</v>
      </c>
      <c r="E118" s="44" t="str">
        <f>'女子ト'!C23</f>
        <v>宝塚北</v>
      </c>
      <c r="F118" s="44" t="str">
        <f>'女子ト'!C25</f>
        <v>尼崎小田</v>
      </c>
    </row>
    <row r="119" spans="3:6" ht="13.5">
      <c r="C119">
        <v>2</v>
      </c>
      <c r="D119" t="str">
        <f>B118&amp;C119</f>
        <v>い2</v>
      </c>
      <c r="E119" s="44"/>
      <c r="F119" s="44"/>
    </row>
    <row r="120" spans="3:6" ht="13.5">
      <c r="C120">
        <v>3</v>
      </c>
      <c r="D120" t="str">
        <f>B118&amp;C120</f>
        <v>い3</v>
      </c>
      <c r="E120" s="44"/>
      <c r="F120" s="44"/>
    </row>
    <row r="121" spans="2:6" ht="13.5">
      <c r="B121" t="s">
        <v>28</v>
      </c>
      <c r="C121">
        <v>1</v>
      </c>
      <c r="D121" t="str">
        <f>B121&amp;C121</f>
        <v>う1</v>
      </c>
      <c r="E121" s="44" t="str">
        <f>'女子ト'!C35</f>
        <v>明石西</v>
      </c>
      <c r="F121" s="44" t="str">
        <f>'女子ト'!C37</f>
        <v>神戸鈴蘭台</v>
      </c>
    </row>
    <row r="122" spans="3:6" ht="13.5">
      <c r="C122">
        <v>2</v>
      </c>
      <c r="D122" t="str">
        <f>B121&amp;C122</f>
        <v>う2</v>
      </c>
      <c r="E122" s="44"/>
      <c r="F122" s="44"/>
    </row>
    <row r="123" spans="3:6" ht="13.5">
      <c r="C123">
        <v>3</v>
      </c>
      <c r="D123" t="str">
        <f>B121&amp;C123</f>
        <v>う3</v>
      </c>
      <c r="E123" s="44"/>
      <c r="F123" s="44"/>
    </row>
    <row r="124" spans="2:6" ht="13.5">
      <c r="B124" t="s">
        <v>29</v>
      </c>
      <c r="C124">
        <v>1</v>
      </c>
      <c r="D124" t="str">
        <f>B124&amp;C124</f>
        <v>え1</v>
      </c>
      <c r="E124" s="44" t="str">
        <f>'女子ト'!Q5</f>
        <v>柏原</v>
      </c>
      <c r="F124" s="44" t="str">
        <f>'女子ト'!Q7</f>
        <v>明石城西</v>
      </c>
    </row>
    <row r="125" spans="3:6" ht="13.5">
      <c r="C125">
        <v>2</v>
      </c>
      <c r="D125" t="str">
        <f>B124&amp;C125</f>
        <v>え2</v>
      </c>
      <c r="E125" s="44"/>
      <c r="F125" s="44"/>
    </row>
    <row r="126" spans="3:6" ht="13.5">
      <c r="C126">
        <v>3</v>
      </c>
      <c r="D126" t="str">
        <f>B124&amp;C126</f>
        <v>え3</v>
      </c>
      <c r="E126" s="44"/>
      <c r="F126" s="44"/>
    </row>
    <row r="127" spans="2:6" ht="13.5">
      <c r="B127" t="s">
        <v>30</v>
      </c>
      <c r="C127">
        <v>1</v>
      </c>
      <c r="D127" t="str">
        <f>B127&amp;C127</f>
        <v>お1</v>
      </c>
      <c r="E127" s="44" t="str">
        <f>'女子ト'!Q17</f>
        <v>市立西宮</v>
      </c>
      <c r="F127" s="44" t="str">
        <f>'女子ト'!Q19</f>
        <v>兵庫商業</v>
      </c>
    </row>
    <row r="128" spans="3:6" ht="13.5">
      <c r="C128">
        <v>2</v>
      </c>
      <c r="D128" t="str">
        <f>B127&amp;C128</f>
        <v>お2</v>
      </c>
      <c r="E128" s="44"/>
      <c r="F128" s="44"/>
    </row>
    <row r="129" spans="3:6" ht="13.5">
      <c r="C129">
        <v>3</v>
      </c>
      <c r="D129" t="str">
        <f>B127&amp;C129</f>
        <v>お3</v>
      </c>
      <c r="E129" s="44"/>
      <c r="F129" s="44"/>
    </row>
    <row r="130" spans="2:6" ht="13.5">
      <c r="B130" t="s">
        <v>31</v>
      </c>
      <c r="C130">
        <v>1</v>
      </c>
      <c r="D130" t="str">
        <f>B130&amp;C130</f>
        <v>か1</v>
      </c>
      <c r="E130" s="44" t="str">
        <f>'女子ト'!Q25</f>
        <v>鳴尾</v>
      </c>
      <c r="F130" s="44" t="str">
        <f>'女子ト'!Q27</f>
        <v>北須磨</v>
      </c>
    </row>
    <row r="131" spans="3:6" ht="13.5">
      <c r="C131">
        <v>2</v>
      </c>
      <c r="D131" t="str">
        <f>B130&amp;C131</f>
        <v>か2</v>
      </c>
      <c r="E131" s="44"/>
      <c r="F131" s="44"/>
    </row>
    <row r="132" spans="3:6" ht="13.5">
      <c r="C132">
        <v>3</v>
      </c>
      <c r="D132" t="str">
        <f>B130&amp;C132</f>
        <v>か3</v>
      </c>
      <c r="E132" s="44"/>
      <c r="F132" s="44"/>
    </row>
    <row r="133" spans="2:6" ht="13.5">
      <c r="B133" t="s">
        <v>32</v>
      </c>
      <c r="C133">
        <v>1</v>
      </c>
      <c r="D133" t="str">
        <f>B133&amp;C133</f>
        <v>き1</v>
      </c>
      <c r="E133" t="str">
        <f>'女子ト'!Q37</f>
        <v>宝塚西</v>
      </c>
      <c r="F133" t="str">
        <f>'女子ト'!Q39</f>
        <v>伊川谷北</v>
      </c>
    </row>
    <row r="134" spans="3:4" ht="13.5">
      <c r="C134">
        <v>2</v>
      </c>
      <c r="D134" t="str">
        <f>B133&amp;C134</f>
        <v>き2</v>
      </c>
    </row>
    <row r="135" spans="3:6" ht="13.5">
      <c r="C135">
        <v>3</v>
      </c>
      <c r="D135" t="str">
        <f>B133&amp;C135</f>
        <v>き3</v>
      </c>
      <c r="E135" s="44"/>
      <c r="F135" s="44"/>
    </row>
    <row r="136" spans="2:6" ht="13.5">
      <c r="B136" t="s">
        <v>33</v>
      </c>
      <c r="C136">
        <v>1</v>
      </c>
      <c r="D136" t="str">
        <f>B136&amp;C136</f>
        <v>く1</v>
      </c>
      <c r="E136" s="44" t="str">
        <f>'女子ト'!C3</f>
        <v>夙川学院</v>
      </c>
      <c r="F136" s="44" t="str">
        <f>'女子ト'!C5</f>
        <v>兵庫工業</v>
      </c>
    </row>
    <row r="137" spans="3:6" ht="13.5">
      <c r="C137">
        <v>2</v>
      </c>
      <c r="D137" t="str">
        <f>B136&amp;C137</f>
        <v>く2</v>
      </c>
      <c r="E137" s="44"/>
      <c r="F137" s="44" t="str">
        <f>'女子ト'!C7</f>
        <v>県立西宮</v>
      </c>
    </row>
    <row r="138" spans="3:6" ht="13.5">
      <c r="C138">
        <v>3</v>
      </c>
      <c r="D138" t="str">
        <f>B136&amp;C138</f>
        <v>く3</v>
      </c>
      <c r="E138" s="44"/>
      <c r="F138" s="44"/>
    </row>
    <row r="139" spans="2:6" ht="13.5">
      <c r="B139" t="s">
        <v>34</v>
      </c>
      <c r="C139">
        <v>1</v>
      </c>
      <c r="D139" t="str">
        <f>B139&amp;C139</f>
        <v>け1</v>
      </c>
      <c r="E139" s="44" t="str">
        <f>'女子ト'!C9</f>
        <v>六甲アイランド</v>
      </c>
      <c r="F139" s="44" t="str">
        <f>'女子ト'!C11</f>
        <v>加古川南</v>
      </c>
    </row>
    <row r="140" spans="3:6" ht="13.5">
      <c r="C140">
        <v>2</v>
      </c>
      <c r="D140" t="str">
        <f>B139&amp;C140</f>
        <v>け2</v>
      </c>
      <c r="E140" s="44"/>
      <c r="F140" s="44"/>
    </row>
    <row r="141" spans="3:6" ht="13.5">
      <c r="C141">
        <v>3</v>
      </c>
      <c r="D141" t="str">
        <f>B139&amp;C141</f>
        <v>け3</v>
      </c>
      <c r="E141" s="44"/>
      <c r="F141" s="44"/>
    </row>
    <row r="142" spans="2:6" ht="13.5">
      <c r="B142" t="s">
        <v>35</v>
      </c>
      <c r="C142">
        <v>1</v>
      </c>
      <c r="D142" t="str">
        <f>B142&amp;C142</f>
        <v>こ1</v>
      </c>
      <c r="E142" s="44" t="str">
        <f>'女子ト'!C13</f>
        <v>神戸科技</v>
      </c>
      <c r="F142" s="44" t="str">
        <f>'女子ト'!C15</f>
        <v>川西緑台</v>
      </c>
    </row>
    <row r="143" spans="3:6" ht="13.5">
      <c r="C143">
        <v>2</v>
      </c>
      <c r="D143" t="str">
        <f>B142&amp;C143</f>
        <v>こ2</v>
      </c>
      <c r="E143" s="44"/>
      <c r="F143" s="44"/>
    </row>
    <row r="144" spans="3:6" ht="13.5">
      <c r="C144">
        <v>3</v>
      </c>
      <c r="D144" t="str">
        <f>B142&amp;C144</f>
        <v>こ3</v>
      </c>
      <c r="E144" s="44"/>
      <c r="F144" s="44"/>
    </row>
    <row r="145" spans="2:6" ht="13.5">
      <c r="B145" t="s">
        <v>36</v>
      </c>
      <c r="C145">
        <v>1</v>
      </c>
      <c r="D145" t="str">
        <f>B145&amp;C145</f>
        <v>さ1</v>
      </c>
      <c r="E145" s="44" t="str">
        <f>'女子ト'!C17</f>
        <v>園田学園</v>
      </c>
      <c r="F145" s="44" t="str">
        <f>'女子ト'!C19</f>
        <v>神戸商業</v>
      </c>
    </row>
    <row r="146" spans="3:4" ht="13.5">
      <c r="C146">
        <v>2</v>
      </c>
      <c r="D146" t="str">
        <f>B145&amp;C146</f>
        <v>さ2</v>
      </c>
    </row>
    <row r="147" spans="3:6" ht="13.5">
      <c r="C147">
        <v>3</v>
      </c>
      <c r="D147" t="str">
        <f>B145&amp;C147</f>
        <v>さ3</v>
      </c>
      <c r="E147" s="44"/>
      <c r="F147" s="44"/>
    </row>
    <row r="148" spans="2:6" ht="13.5">
      <c r="B148" t="s">
        <v>37</v>
      </c>
      <c r="C148">
        <v>1</v>
      </c>
      <c r="D148" t="str">
        <f>B148&amp;C148</f>
        <v>し1</v>
      </c>
      <c r="E148" s="44" t="str">
        <f>'女子ト'!C21</f>
        <v>明石清水</v>
      </c>
      <c r="F148" s="44" t="str">
        <f>'女子ト'!C23</f>
        <v>宝塚北</v>
      </c>
    </row>
    <row r="149" spans="3:6" ht="13.5">
      <c r="C149">
        <v>2</v>
      </c>
      <c r="D149" t="str">
        <f>B148&amp;C149</f>
        <v>し2</v>
      </c>
      <c r="E149" s="44"/>
      <c r="F149" s="44" t="str">
        <f>'女子ト'!C25</f>
        <v>尼崎小田</v>
      </c>
    </row>
    <row r="150" spans="3:6" ht="13.5">
      <c r="C150">
        <v>3</v>
      </c>
      <c r="D150" t="str">
        <f>B148&amp;C150</f>
        <v>し3</v>
      </c>
      <c r="E150" s="44"/>
      <c r="F150" s="44"/>
    </row>
    <row r="151" spans="2:6" ht="13.5">
      <c r="B151" t="s">
        <v>38</v>
      </c>
      <c r="C151">
        <v>1</v>
      </c>
      <c r="D151" t="str">
        <f>B151&amp;C151</f>
        <v>す1</v>
      </c>
      <c r="E151" s="44" t="str">
        <f>'女子ト'!C27</f>
        <v>県立尼崎</v>
      </c>
      <c r="F151" s="44" t="str">
        <f>'女子ト'!C29</f>
        <v>県立伊丹</v>
      </c>
    </row>
    <row r="152" spans="3:6" ht="13.5">
      <c r="C152">
        <v>2</v>
      </c>
      <c r="D152" t="str">
        <f>B151&amp;C152</f>
        <v>す2</v>
      </c>
      <c r="E152" s="44"/>
      <c r="F152" s="44"/>
    </row>
    <row r="153" spans="3:6" ht="13.5">
      <c r="C153">
        <v>3</v>
      </c>
      <c r="D153" t="str">
        <f>B151&amp;C153</f>
        <v>す3</v>
      </c>
      <c r="E153" s="44"/>
      <c r="F153" s="44"/>
    </row>
    <row r="154" spans="2:6" ht="13.5">
      <c r="B154" t="s">
        <v>39</v>
      </c>
      <c r="C154">
        <v>1</v>
      </c>
      <c r="D154" t="str">
        <f>B154&amp;C154</f>
        <v>せ1</v>
      </c>
      <c r="E154" s="44" t="str">
        <f>'女子ト'!C31</f>
        <v>神戸北</v>
      </c>
      <c r="F154" s="44" t="str">
        <f>'女子ト'!C33</f>
        <v>伊丹北</v>
      </c>
    </row>
    <row r="155" spans="3:4" ht="13.5">
      <c r="C155">
        <v>2</v>
      </c>
      <c r="D155" t="str">
        <f>B154&amp;C155</f>
        <v>せ2</v>
      </c>
    </row>
    <row r="156" spans="3:6" ht="13.5">
      <c r="C156">
        <v>3</v>
      </c>
      <c r="D156" t="str">
        <f>B154&amp;C156</f>
        <v>せ3</v>
      </c>
      <c r="E156" s="44"/>
      <c r="F156" s="44"/>
    </row>
    <row r="157" spans="2:6" ht="13.5">
      <c r="B157" t="s">
        <v>40</v>
      </c>
      <c r="C157">
        <v>1</v>
      </c>
      <c r="D157" t="str">
        <f>B157&amp;C157</f>
        <v>そ1</v>
      </c>
      <c r="E157" s="44" t="str">
        <f>'女子ト'!C35</f>
        <v>明石西</v>
      </c>
      <c r="F157" s="44" t="str">
        <f>'女子ト'!C39</f>
        <v>神戸星城</v>
      </c>
    </row>
    <row r="158" spans="3:6" ht="13.5">
      <c r="C158">
        <v>2</v>
      </c>
      <c r="D158" t="str">
        <f>B157&amp;C158</f>
        <v>そ2</v>
      </c>
      <c r="E158" s="44" t="str">
        <f>'女子ト'!C37</f>
        <v>神戸鈴蘭台</v>
      </c>
      <c r="F158" s="44"/>
    </row>
    <row r="159" spans="3:6" ht="13.5">
      <c r="C159">
        <v>3</v>
      </c>
      <c r="D159" t="str">
        <f>B157&amp;C159</f>
        <v>そ3</v>
      </c>
      <c r="E159" s="44"/>
      <c r="F159" s="44"/>
    </row>
    <row r="160" spans="2:6" ht="13.5">
      <c r="B160" t="s">
        <v>41</v>
      </c>
      <c r="C160">
        <v>1</v>
      </c>
      <c r="D160" t="str">
        <f>B160&amp;C160</f>
        <v>た1</v>
      </c>
      <c r="E160" s="44" t="str">
        <f>'女子ト'!Q3</f>
        <v>武庫川女大附</v>
      </c>
      <c r="F160" s="44" t="str">
        <f>'女子ト'!Q5</f>
        <v>柏原</v>
      </c>
    </row>
    <row r="161" spans="3:6" ht="13.5">
      <c r="C161">
        <v>2</v>
      </c>
      <c r="D161" t="str">
        <f>B160&amp;C161</f>
        <v>た2</v>
      </c>
      <c r="E161" s="44"/>
      <c r="F161" s="44" t="str">
        <f>'女子ト'!Q7</f>
        <v>明石城西</v>
      </c>
    </row>
    <row r="162" spans="3:6" ht="13.5">
      <c r="C162">
        <v>3</v>
      </c>
      <c r="D162" t="str">
        <f>B160&amp;C162</f>
        <v>た3</v>
      </c>
      <c r="E162" s="44"/>
      <c r="F162" s="44"/>
    </row>
    <row r="163" spans="2:6" ht="13.5">
      <c r="B163" t="s">
        <v>42</v>
      </c>
      <c r="C163">
        <v>1</v>
      </c>
      <c r="D163" t="str">
        <f>B163&amp;C163</f>
        <v>ち1</v>
      </c>
      <c r="E163" s="44" t="str">
        <f>'女子ト'!Q9</f>
        <v>甲子園学院</v>
      </c>
      <c r="F163" s="44" t="str">
        <f>'女子ト'!Q11</f>
        <v>高砂南</v>
      </c>
    </row>
    <row r="164" spans="3:6" ht="13.5">
      <c r="C164">
        <v>2</v>
      </c>
      <c r="D164" t="str">
        <f>B163&amp;C164</f>
        <v>ち2</v>
      </c>
      <c r="E164" s="44"/>
      <c r="F164" s="44"/>
    </row>
    <row r="165" spans="3:6" ht="13.5">
      <c r="C165">
        <v>3</v>
      </c>
      <c r="D165" t="str">
        <f>B163&amp;C165</f>
        <v>ち3</v>
      </c>
      <c r="E165" s="44"/>
      <c r="F165" s="44"/>
    </row>
    <row r="166" spans="2:6" ht="13.5">
      <c r="B166" t="s">
        <v>43</v>
      </c>
      <c r="C166">
        <v>1</v>
      </c>
      <c r="D166" t="str">
        <f>B166&amp;C166</f>
        <v>つ1</v>
      </c>
      <c r="E166" s="44" t="str">
        <f>'女子ト'!Q13</f>
        <v>須磨東</v>
      </c>
      <c r="F166" s="44" t="str">
        <f>'女子ト'!Q15</f>
        <v>加古川北</v>
      </c>
    </row>
    <row r="167" spans="3:6" ht="13.5">
      <c r="C167">
        <v>2</v>
      </c>
      <c r="D167" t="str">
        <f>B166&amp;C167</f>
        <v>つ2</v>
      </c>
      <c r="E167" s="44"/>
      <c r="F167" s="44"/>
    </row>
    <row r="168" spans="3:6" ht="13.5">
      <c r="C168">
        <v>3</v>
      </c>
      <c r="D168" t="str">
        <f>B166&amp;C168</f>
        <v>つ3</v>
      </c>
      <c r="E168" s="44"/>
      <c r="F168" s="44"/>
    </row>
    <row r="169" spans="2:6" ht="13.5">
      <c r="B169" t="s">
        <v>44</v>
      </c>
      <c r="C169">
        <v>1</v>
      </c>
      <c r="D169" t="str">
        <f>B169&amp;C169</f>
        <v>て1</v>
      </c>
      <c r="E169" s="44" t="str">
        <f>'女子ト'!Q17</f>
        <v>市立西宮</v>
      </c>
      <c r="F169" s="44" t="str">
        <f>'女子ト'!Q21</f>
        <v>川西北陵</v>
      </c>
    </row>
    <row r="170" spans="3:6" ht="13.5">
      <c r="C170">
        <v>2</v>
      </c>
      <c r="D170" t="str">
        <f>B169&amp;C170</f>
        <v>て2</v>
      </c>
      <c r="E170" s="44" t="str">
        <f>'女子ト'!Q19</f>
        <v>兵庫商業</v>
      </c>
      <c r="F170" s="44"/>
    </row>
    <row r="171" spans="3:6" ht="13.5">
      <c r="C171">
        <v>3</v>
      </c>
      <c r="D171" t="str">
        <f>B169&amp;C171</f>
        <v>て3</v>
      </c>
      <c r="E171" s="44"/>
      <c r="F171" s="44"/>
    </row>
    <row r="172" spans="2:6" ht="13.5">
      <c r="B172" t="s">
        <v>45</v>
      </c>
      <c r="C172">
        <v>1</v>
      </c>
      <c r="D172" t="str">
        <f>B172&amp;C172</f>
        <v>と1</v>
      </c>
      <c r="E172" s="44" t="str">
        <f>'女子ト'!Q23</f>
        <v>親和女子</v>
      </c>
      <c r="F172" s="44" t="str">
        <f>'女子ト'!Q25</f>
        <v>鳴尾</v>
      </c>
    </row>
    <row r="173" spans="3:6" ht="13.5">
      <c r="C173">
        <v>2</v>
      </c>
      <c r="D173" t="str">
        <f>B172&amp;C173</f>
        <v>と2</v>
      </c>
      <c r="E173" s="44"/>
      <c r="F173" s="44" t="str">
        <f>'女子ト'!Q27</f>
        <v>北須磨</v>
      </c>
    </row>
    <row r="174" spans="3:6" ht="13.5">
      <c r="C174">
        <v>3</v>
      </c>
      <c r="D174" t="str">
        <f>B172&amp;C174</f>
        <v>と3</v>
      </c>
      <c r="E174" s="44"/>
      <c r="F174" s="44"/>
    </row>
    <row r="175" spans="2:6" ht="13.5">
      <c r="B175" t="s">
        <v>46</v>
      </c>
      <c r="C175">
        <v>1</v>
      </c>
      <c r="D175" t="str">
        <f>B175&amp;C175</f>
        <v>な1</v>
      </c>
      <c r="E175" s="44" t="str">
        <f>'女子ト'!Q29</f>
        <v>川西明峰</v>
      </c>
      <c r="F175" s="44" t="str">
        <f>'女子ト'!Q31</f>
        <v>明石北</v>
      </c>
    </row>
    <row r="176" spans="3:6" ht="13.5">
      <c r="C176">
        <v>2</v>
      </c>
      <c r="D176" t="str">
        <f>B175&amp;C176</f>
        <v>な2</v>
      </c>
      <c r="E176" s="44"/>
      <c r="F176" s="44"/>
    </row>
    <row r="177" spans="3:6" ht="13.5">
      <c r="C177">
        <v>3</v>
      </c>
      <c r="D177" t="str">
        <f>B175&amp;C177</f>
        <v>な3</v>
      </c>
      <c r="E177" s="44"/>
      <c r="F177" s="44"/>
    </row>
    <row r="178" spans="2:6" ht="13.5">
      <c r="B178" t="s">
        <v>47</v>
      </c>
      <c r="C178">
        <v>1</v>
      </c>
      <c r="D178" t="str">
        <f>B178&amp;C178</f>
        <v>に1</v>
      </c>
      <c r="E178" s="44" t="str">
        <f>'女子ト'!Q33</f>
        <v>明石南</v>
      </c>
      <c r="F178" s="44" t="str">
        <f>'女子ト'!Q35</f>
        <v>葺合</v>
      </c>
    </row>
    <row r="179" spans="3:6" ht="13.5">
      <c r="C179">
        <v>2</v>
      </c>
      <c r="D179" t="str">
        <f>B178&amp;C179</f>
        <v>に2</v>
      </c>
      <c r="E179" s="44"/>
      <c r="F179" s="44"/>
    </row>
    <row r="180" spans="3:6" ht="13.5">
      <c r="C180">
        <v>3</v>
      </c>
      <c r="D180" t="str">
        <f>B178&amp;C180</f>
        <v>に3</v>
      </c>
      <c r="E180" s="44"/>
      <c r="F180" s="44"/>
    </row>
    <row r="181" spans="2:6" ht="13.5">
      <c r="B181" t="s">
        <v>48</v>
      </c>
      <c r="C181">
        <v>1</v>
      </c>
      <c r="D181" t="str">
        <f>B181&amp;C181</f>
        <v>ぬ1</v>
      </c>
      <c r="E181" t="str">
        <f>'女子ト'!Q37</f>
        <v>宝塚西</v>
      </c>
      <c r="F181" t="str">
        <f>'女子ト'!Q41</f>
        <v>明石</v>
      </c>
    </row>
    <row r="182" spans="3:5" ht="13.5">
      <c r="C182">
        <v>2</v>
      </c>
      <c r="D182" t="str">
        <f>B181&amp;C182</f>
        <v>ぬ2</v>
      </c>
      <c r="E182" t="str">
        <f>'女子ト'!Q39</f>
        <v>伊川谷北</v>
      </c>
    </row>
    <row r="183" spans="3:4" ht="13.5">
      <c r="C183">
        <v>3</v>
      </c>
      <c r="D183" t="str">
        <f>B181&amp;C183</f>
        <v>ぬ3</v>
      </c>
    </row>
    <row r="184" spans="2:6" ht="13.5">
      <c r="B184" t="s">
        <v>49</v>
      </c>
      <c r="C184">
        <v>1</v>
      </c>
      <c r="D184" t="str">
        <f>B184&amp;C184</f>
        <v>ね1</v>
      </c>
      <c r="E184" s="44" t="str">
        <f>'女子ト'!C3</f>
        <v>夙川学院</v>
      </c>
      <c r="F184" s="44" t="str">
        <f>'女子ト'!C9</f>
        <v>六甲アイランド</v>
      </c>
    </row>
    <row r="185" spans="3:6" ht="13.5">
      <c r="C185">
        <v>2</v>
      </c>
      <c r="D185" t="str">
        <f>B184&amp;C185</f>
        <v>ね2</v>
      </c>
      <c r="E185" s="44" t="str">
        <f>'女子ト'!C5</f>
        <v>兵庫工業</v>
      </c>
      <c r="F185" s="44" t="str">
        <f>'女子ト'!C11</f>
        <v>加古川南</v>
      </c>
    </row>
    <row r="186" spans="3:6" ht="13.5">
      <c r="C186">
        <v>3</v>
      </c>
      <c r="D186" t="str">
        <f>B184&amp;C186</f>
        <v>ね3</v>
      </c>
      <c r="E186" s="44" t="str">
        <f>'女子ト'!C7</f>
        <v>県立西宮</v>
      </c>
      <c r="F186" s="44"/>
    </row>
    <row r="187" spans="2:6" ht="13.5">
      <c r="B187" t="s">
        <v>50</v>
      </c>
      <c r="C187">
        <v>1</v>
      </c>
      <c r="D187" t="str">
        <f>B187&amp;C187</f>
        <v>の1</v>
      </c>
      <c r="E187" s="44" t="str">
        <f>'女子ト'!C13</f>
        <v>神戸科技</v>
      </c>
      <c r="F187" s="44" t="str">
        <f>'女子ト'!C17</f>
        <v>園田学園</v>
      </c>
    </row>
    <row r="188" spans="3:6" ht="13.5">
      <c r="C188">
        <v>2</v>
      </c>
      <c r="D188" t="str">
        <f>B187&amp;C188</f>
        <v>の2</v>
      </c>
      <c r="E188" s="44" t="str">
        <f>'女子ト'!C15</f>
        <v>川西緑台</v>
      </c>
      <c r="F188" s="44" t="str">
        <f>'女子ト'!C19</f>
        <v>神戸商業</v>
      </c>
    </row>
    <row r="189" spans="3:4" ht="13.5">
      <c r="C189">
        <v>3</v>
      </c>
      <c r="D189" t="str">
        <f>B187&amp;C189</f>
        <v>の3</v>
      </c>
    </row>
    <row r="190" spans="2:6" ht="13.5">
      <c r="B190" t="s">
        <v>51</v>
      </c>
      <c r="C190">
        <v>1</v>
      </c>
      <c r="D190" t="str">
        <f>B190&amp;C190</f>
        <v>は1</v>
      </c>
      <c r="E190" s="44" t="str">
        <f>'女子ト'!C21</f>
        <v>明石清水</v>
      </c>
      <c r="F190" s="44" t="str">
        <f>'女子ト'!C27</f>
        <v>県立尼崎</v>
      </c>
    </row>
    <row r="191" spans="3:6" ht="13.5">
      <c r="C191">
        <v>2</v>
      </c>
      <c r="D191" t="str">
        <f>B190&amp;C191</f>
        <v>は2</v>
      </c>
      <c r="E191" s="44" t="str">
        <f>'女子ト'!C23</f>
        <v>宝塚北</v>
      </c>
      <c r="F191" s="44" t="str">
        <f>'女子ト'!C29</f>
        <v>県立伊丹</v>
      </c>
    </row>
    <row r="192" spans="3:6" ht="13.5">
      <c r="C192">
        <v>3</v>
      </c>
      <c r="D192" t="str">
        <f>B190&amp;C192</f>
        <v>は3</v>
      </c>
      <c r="E192" s="44" t="str">
        <f>'女子ト'!C25</f>
        <v>尼崎小田</v>
      </c>
      <c r="F192" s="44"/>
    </row>
    <row r="193" spans="2:6" ht="13.5">
      <c r="B193" t="s">
        <v>52</v>
      </c>
      <c r="C193">
        <v>1</v>
      </c>
      <c r="D193" t="str">
        <f>B193&amp;C193</f>
        <v>ひ1</v>
      </c>
      <c r="E193" s="44" t="str">
        <f>'女子ト'!C31</f>
        <v>神戸北</v>
      </c>
      <c r="F193" s="44" t="str">
        <f>'女子ト'!C35</f>
        <v>明石西</v>
      </c>
    </row>
    <row r="194" spans="3:6" ht="13.5">
      <c r="C194">
        <v>2</v>
      </c>
      <c r="D194" t="str">
        <f>B193&amp;C194</f>
        <v>ひ2</v>
      </c>
      <c r="E194" s="44" t="str">
        <f>'女子ト'!C33</f>
        <v>伊丹北</v>
      </c>
      <c r="F194" s="44" t="str">
        <f>'女子ト'!C37</f>
        <v>神戸鈴蘭台</v>
      </c>
    </row>
    <row r="195" spans="3:6" ht="13.5">
      <c r="C195">
        <v>3</v>
      </c>
      <c r="D195" t="str">
        <f>B193&amp;C195</f>
        <v>ひ3</v>
      </c>
      <c r="E195" s="44"/>
      <c r="F195" s="44" t="str">
        <f>'女子ト'!C39</f>
        <v>神戸星城</v>
      </c>
    </row>
    <row r="196" spans="2:6" ht="13.5">
      <c r="B196" t="s">
        <v>53</v>
      </c>
      <c r="C196">
        <v>1</v>
      </c>
      <c r="D196" t="str">
        <f>B196&amp;C196</f>
        <v>ふ1</v>
      </c>
      <c r="E196" s="44" t="str">
        <f>'女子ト'!Q3</f>
        <v>武庫川女大附</v>
      </c>
      <c r="F196" s="44" t="str">
        <f>'女子ト'!Q9</f>
        <v>甲子園学院</v>
      </c>
    </row>
    <row r="197" spans="3:6" ht="13.5">
      <c r="C197">
        <v>2</v>
      </c>
      <c r="D197" t="str">
        <f>B196&amp;C197</f>
        <v>ふ2</v>
      </c>
      <c r="E197" s="44" t="str">
        <f>'女子ト'!Q5</f>
        <v>柏原</v>
      </c>
      <c r="F197" s="44" t="str">
        <f>'女子ト'!Q11</f>
        <v>高砂南</v>
      </c>
    </row>
    <row r="198" spans="3:6" ht="13.5">
      <c r="C198">
        <v>3</v>
      </c>
      <c r="D198" t="str">
        <f>B196&amp;C198</f>
        <v>ふ3</v>
      </c>
      <c r="E198" s="44" t="str">
        <f>'女子ト'!Q7</f>
        <v>明石城西</v>
      </c>
      <c r="F198" s="44"/>
    </row>
    <row r="199" spans="2:6" ht="13.5">
      <c r="B199" t="s">
        <v>74</v>
      </c>
      <c r="C199">
        <v>1</v>
      </c>
      <c r="D199" t="str">
        <f>B199&amp;C199</f>
        <v>へ1</v>
      </c>
      <c r="E199" s="44" t="str">
        <f>'女子ト'!Q13</f>
        <v>須磨東</v>
      </c>
      <c r="F199" s="44" t="str">
        <f>'女子ト'!Q17</f>
        <v>市立西宮</v>
      </c>
    </row>
    <row r="200" spans="3:6" ht="13.5">
      <c r="C200">
        <v>2</v>
      </c>
      <c r="D200" t="str">
        <f>B199&amp;C200</f>
        <v>へ2</v>
      </c>
      <c r="E200" s="44" t="str">
        <f>'女子ト'!Q15</f>
        <v>加古川北</v>
      </c>
      <c r="F200" s="44" t="str">
        <f>'女子ト'!Q19</f>
        <v>兵庫商業</v>
      </c>
    </row>
    <row r="201" spans="3:6" ht="13.5">
      <c r="C201">
        <v>3</v>
      </c>
      <c r="D201" t="str">
        <f>B199&amp;C201</f>
        <v>へ3</v>
      </c>
      <c r="E201" s="44"/>
      <c r="F201" s="44" t="str">
        <f>'女子ト'!Q21</f>
        <v>川西北陵</v>
      </c>
    </row>
    <row r="202" spans="2:6" ht="13.5">
      <c r="B202" t="s">
        <v>75</v>
      </c>
      <c r="C202">
        <v>1</v>
      </c>
      <c r="D202" t="str">
        <f>B202&amp;C202</f>
        <v>ほ1</v>
      </c>
      <c r="E202" s="44" t="str">
        <f>'女子ト'!Q23</f>
        <v>親和女子</v>
      </c>
      <c r="F202" s="44" t="str">
        <f>'女子ト'!Q29</f>
        <v>川西明峰</v>
      </c>
    </row>
    <row r="203" spans="3:6" ht="13.5">
      <c r="C203">
        <v>2</v>
      </c>
      <c r="D203" t="str">
        <f>B202&amp;C203</f>
        <v>ほ2</v>
      </c>
      <c r="E203" s="44" t="str">
        <f>'女子ト'!Q25</f>
        <v>鳴尾</v>
      </c>
      <c r="F203" s="44" t="str">
        <f>'女子ト'!Q31</f>
        <v>明石北</v>
      </c>
    </row>
    <row r="204" spans="3:6" ht="13.5">
      <c r="C204">
        <v>3</v>
      </c>
      <c r="D204" t="str">
        <f>B202&amp;C204</f>
        <v>ほ3</v>
      </c>
      <c r="E204" s="44" t="str">
        <f>'女子ト'!Q27</f>
        <v>北須磨</v>
      </c>
      <c r="F204" s="44"/>
    </row>
    <row r="205" spans="2:6" ht="13.5">
      <c r="B205" t="s">
        <v>172</v>
      </c>
      <c r="C205">
        <v>1</v>
      </c>
      <c r="D205" t="str">
        <f>B205&amp;C205</f>
        <v>ま1</v>
      </c>
      <c r="E205" s="44" t="str">
        <f>'女子ト'!Q33</f>
        <v>明石南</v>
      </c>
      <c r="F205" s="44" t="str">
        <f>'女子ト'!Q37</f>
        <v>宝塚西</v>
      </c>
    </row>
    <row r="206" spans="3:6" ht="13.5">
      <c r="C206">
        <v>2</v>
      </c>
      <c r="D206" t="str">
        <f>B205&amp;C206</f>
        <v>ま2</v>
      </c>
      <c r="E206" s="44" t="str">
        <f>'女子ト'!Q35</f>
        <v>葺合</v>
      </c>
      <c r="F206" s="44" t="str">
        <f>'女子ト'!Q39</f>
        <v>伊川谷北</v>
      </c>
    </row>
    <row r="207" spans="3:6" ht="13.5">
      <c r="C207">
        <v>3</v>
      </c>
      <c r="D207" t="str">
        <f>B205&amp;C207</f>
        <v>ま3</v>
      </c>
      <c r="E207" s="44"/>
      <c r="F207" s="44" t="str">
        <f>'女子ト'!Q41</f>
        <v>明石</v>
      </c>
    </row>
    <row r="208" spans="5:6" ht="13.5">
      <c r="E208" s="44"/>
      <c r="F208" s="44"/>
    </row>
    <row r="209" spans="5:6" ht="13.5">
      <c r="E209" s="44"/>
      <c r="F209" s="44"/>
    </row>
    <row r="210" spans="5:6" ht="13.5">
      <c r="E210" s="44"/>
      <c r="F210" s="44"/>
    </row>
    <row r="211" spans="5:6" ht="13.5">
      <c r="E211" s="44"/>
      <c r="F211" s="44"/>
    </row>
    <row r="212" spans="5:6" ht="13.5">
      <c r="E212" s="44"/>
      <c r="F212" s="44"/>
    </row>
    <row r="213" spans="5:6" ht="13.5">
      <c r="E213" s="44"/>
      <c r="F213" s="44"/>
    </row>
    <row r="214" spans="5:6" ht="13.5">
      <c r="E214" s="44"/>
      <c r="F214" s="44"/>
    </row>
    <row r="215" spans="5:6" ht="13.5">
      <c r="E215" s="44"/>
      <c r="F215" s="44"/>
    </row>
    <row r="216" spans="5:6" ht="13.5">
      <c r="E216" s="44"/>
      <c r="F216" s="44"/>
    </row>
    <row r="217" spans="5:6" ht="13.5">
      <c r="E217" s="44"/>
      <c r="F217" s="44"/>
    </row>
    <row r="218" spans="5:6" ht="13.5">
      <c r="E218" s="44"/>
      <c r="F218" s="44"/>
    </row>
    <row r="219" spans="5:6" ht="13.5">
      <c r="E219" s="44"/>
      <c r="F219" s="44"/>
    </row>
    <row r="220" spans="5:6" ht="13.5">
      <c r="E220" s="44"/>
      <c r="F220" s="44"/>
    </row>
    <row r="221" spans="5:6" ht="13.5">
      <c r="E221" s="44"/>
      <c r="F221" s="44"/>
    </row>
    <row r="222" spans="5:6" ht="13.5">
      <c r="E222" s="44"/>
      <c r="F222" s="44"/>
    </row>
    <row r="223" spans="5:6" ht="13.5">
      <c r="E223" s="44"/>
      <c r="F223" s="44"/>
    </row>
    <row r="224" spans="5:6" ht="13.5">
      <c r="E224" s="44"/>
      <c r="F224" s="44"/>
    </row>
    <row r="225" spans="5:6" ht="13.5">
      <c r="E225" s="44"/>
      <c r="F225" s="44"/>
    </row>
    <row r="226" spans="5:6" ht="13.5">
      <c r="E226" s="44"/>
      <c r="F226" s="44"/>
    </row>
    <row r="227" spans="5:6" ht="13.5">
      <c r="E227" s="44"/>
      <c r="F227" s="44"/>
    </row>
    <row r="228" spans="5:6" ht="13.5">
      <c r="E228" s="44"/>
      <c r="F228" s="44"/>
    </row>
    <row r="229" spans="5:6" ht="13.5">
      <c r="E229" s="44"/>
      <c r="F229" s="44"/>
    </row>
    <row r="230" spans="5:6" ht="13.5">
      <c r="E230" s="44"/>
      <c r="F230" s="44"/>
    </row>
    <row r="231" spans="5:6" ht="13.5">
      <c r="E231" s="44"/>
      <c r="F231" s="44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S126"/>
  <sheetViews>
    <sheetView showZeros="0" workbookViewId="0" topLeftCell="C65">
      <selection activeCell="P104" sqref="P104"/>
    </sheetView>
  </sheetViews>
  <sheetFormatPr defaultColWidth="9.00390625" defaultRowHeight="13.5"/>
  <cols>
    <col min="1" max="2" width="9.00390625" style="43" customWidth="1"/>
    <col min="3" max="3" width="10.50390625" style="43" bestFit="1" customWidth="1"/>
    <col min="4" max="4" width="11.25390625" style="43" customWidth="1"/>
    <col min="5" max="5" width="3.125" style="43" customWidth="1"/>
    <col min="6" max="7" width="11.25390625" style="43" customWidth="1"/>
    <col min="8" max="8" width="3.125" style="43" customWidth="1"/>
    <col min="9" max="10" width="11.25390625" style="43" customWidth="1"/>
    <col min="11" max="11" width="3.125" style="43" customWidth="1"/>
    <col min="12" max="13" width="11.25390625" style="43" customWidth="1"/>
    <col min="14" max="14" width="3.125" style="43" customWidth="1"/>
    <col min="15" max="15" width="11.25390625" style="43" customWidth="1"/>
    <col min="16" max="16384" width="9.00390625" style="43" customWidth="1"/>
  </cols>
  <sheetData>
    <row r="2" ht="14.25">
      <c r="C2" s="43" t="s">
        <v>64</v>
      </c>
    </row>
    <row r="3" ht="14.25">
      <c r="C3" s="43" t="s">
        <v>63</v>
      </c>
    </row>
    <row r="4" ht="14.25">
      <c r="C4" s="43" t="s">
        <v>65</v>
      </c>
    </row>
    <row r="6" spans="5:14" ht="14.25">
      <c r="E6" s="43">
        <v>3</v>
      </c>
      <c r="H6" s="43">
        <v>4</v>
      </c>
      <c r="K6" s="43">
        <v>5</v>
      </c>
      <c r="N6" s="43">
        <v>6</v>
      </c>
    </row>
    <row r="8" ht="15" thickBot="1"/>
    <row r="9" spans="3:15" ht="24">
      <c r="C9" s="203" t="str">
        <f>INDEX('日程表案'!$A$2:$T$2,1,1+S12)</f>
        <v>５月２８日（金）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5"/>
    </row>
    <row r="10" spans="3:15" ht="18.75">
      <c r="C10" s="206" t="s">
        <v>54</v>
      </c>
      <c r="D10" s="208" t="str">
        <f>INDEX('日程表案'!$A$3:$T$3,1,3+S12)</f>
        <v>武庫川女子大学総合スタジアム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/>
    </row>
    <row r="11" spans="3:15" ht="15" customHeight="1">
      <c r="C11" s="207"/>
      <c r="D11" s="3"/>
      <c r="E11" s="4" t="s">
        <v>55</v>
      </c>
      <c r="F11" s="45"/>
      <c r="G11" s="3"/>
      <c r="H11" s="4" t="s">
        <v>61</v>
      </c>
      <c r="I11" s="45"/>
      <c r="J11" s="3"/>
      <c r="K11" s="4" t="s">
        <v>60</v>
      </c>
      <c r="L11" s="45"/>
      <c r="M11" s="3"/>
      <c r="N11" s="4" t="s">
        <v>59</v>
      </c>
      <c r="O11" s="5"/>
    </row>
    <row r="12" spans="3:19" ht="15" customHeight="1">
      <c r="C12" s="196" t="str">
        <f>INDEX('日程表案'!$A$5:$T$11,Q12,1+S12)</f>
        <v>10：30～</v>
      </c>
      <c r="D12" s="46" t="str">
        <f>VLOOKUP(E12&amp;"1",'細工'!$D$1:$F$198,2,FALSE)</f>
        <v>報徳学園</v>
      </c>
      <c r="E12" s="47">
        <f>INDEX('日程表案'!$A$5:$T$11,$Q12,E$6+$S$12)</f>
        <v>1</v>
      </c>
      <c r="F12" s="48" t="str">
        <f>VLOOKUP(E12&amp;"1",'細工'!$D$1:$F$198,3,FALSE)</f>
        <v>六甲アイランド</v>
      </c>
      <c r="G12" s="46" t="str">
        <f>VLOOKUP(H12&amp;"1",'細工'!$D$1:$F$198,2,FALSE)</f>
        <v>伊川谷北</v>
      </c>
      <c r="H12" s="47">
        <f>INDEX('日程表案'!$A$5:$T$11,$Q12,H$6+$S$12)</f>
        <v>2</v>
      </c>
      <c r="I12" s="48" t="str">
        <f>VLOOKUP(H12&amp;"1",'細工'!$D$1:$F$198,3,FALSE)</f>
        <v>明石西</v>
      </c>
      <c r="J12" s="46" t="str">
        <f>VLOOKUP(K12&amp;"1",'細工'!$D$1:$F$198,2,FALSE)</f>
        <v>兵庫工業</v>
      </c>
      <c r="K12" s="47" t="str">
        <f>INDEX('日程表案'!$A$5:$T$11,$Q12,K$6+$S$12)</f>
        <v>あ</v>
      </c>
      <c r="L12" s="48" t="str">
        <f>VLOOKUP(K12&amp;"1",'細工'!$D$1:$F$198,3,FALSE)</f>
        <v>県立西宮</v>
      </c>
      <c r="M12" s="46" t="str">
        <f>VLOOKUP(N12&amp;"1",'細工'!$D$1:$F$198,2,FALSE)</f>
        <v>宝塚北</v>
      </c>
      <c r="N12" s="47" t="str">
        <f>INDEX('日程表案'!$A$5:$T$11,$Q12,N$6+$S$12)</f>
        <v>い</v>
      </c>
      <c r="O12" s="102" t="str">
        <f>VLOOKUP(N12&amp;"1",'細工'!$D$1:$F$198,3,FALSE)</f>
        <v>尼崎小田</v>
      </c>
      <c r="Q12" s="43">
        <v>1</v>
      </c>
      <c r="S12" s="43">
        <v>0</v>
      </c>
    </row>
    <row r="13" spans="3:15" ht="15" customHeight="1">
      <c r="C13" s="197"/>
      <c r="D13" s="49">
        <f>VLOOKUP(E12&amp;"2",'細工'!$D$1:$F$198,2,FALSE)</f>
      </c>
      <c r="E13" s="50"/>
      <c r="F13" s="51">
        <f>VLOOKUP(E12&amp;"2",'細工'!$D$1:$F$198,3,FALSE)</f>
      </c>
      <c r="G13" s="49">
        <f>VLOOKUP(H12&amp;"2",'細工'!$D$1:$F$198,2,FALSE)</f>
      </c>
      <c r="H13" s="50"/>
      <c r="I13" s="51">
        <f>VLOOKUP(H12&amp;"2",'細工'!$D$1:$F$198,3,FALSE)</f>
      </c>
      <c r="J13" s="49">
        <f>VLOOKUP(K12&amp;"2",'細工'!$D$1:$F$198,2,FALSE)</f>
        <v>0</v>
      </c>
      <c r="K13" s="50"/>
      <c r="L13" s="51">
        <f>VLOOKUP(K12&amp;"2",'細工'!$D$1:$F$198,3,FALSE)</f>
        <v>0</v>
      </c>
      <c r="M13" s="49">
        <f>VLOOKUP(N12&amp;"2",'細工'!$D$1:$F$198,2,FALSE)</f>
        <v>0</v>
      </c>
      <c r="N13" s="50"/>
      <c r="O13" s="52">
        <f>VLOOKUP(N12&amp;"2",'細工'!$D$1:$F$198,3,FALSE)</f>
        <v>0</v>
      </c>
    </row>
    <row r="14" spans="3:15" ht="15" customHeight="1">
      <c r="C14" s="197"/>
      <c r="D14" s="49">
        <f>VLOOKUP(E12&amp;"3",'細工'!$D$1:$F$198,2,FALSE)</f>
      </c>
      <c r="E14" s="50"/>
      <c r="F14" s="51">
        <f>VLOOKUP(E12&amp;"3",'細工'!$D$1:$F$198,3,FALSE)</f>
      </c>
      <c r="G14" s="49">
        <f>VLOOKUP(H12&amp;"3",'細工'!$D$1:$F$198,2,FALSE)</f>
      </c>
      <c r="H14" s="50"/>
      <c r="I14" s="51">
        <f>VLOOKUP(H12&amp;"3",'細工'!$D$1:$F$198,3,FALSE)</f>
      </c>
      <c r="J14" s="49">
        <f>VLOOKUP(K12&amp;"3",'細工'!$D$1:$F$198,2,FALSE)</f>
        <v>0</v>
      </c>
      <c r="K14" s="50"/>
      <c r="L14" s="51">
        <f>VLOOKUP(K12&amp;"3",'細工'!$D$1:$F$198,3,FALSE)</f>
        <v>0</v>
      </c>
      <c r="M14" s="49">
        <f>VLOOKUP(N12&amp;"3",'細工'!$D$1:$F$198,2,FALSE)</f>
        <v>0</v>
      </c>
      <c r="N14" s="50"/>
      <c r="O14" s="52">
        <f>VLOOKUP(N12&amp;"3",'細工'!$D$1:$F$198,3,FALSE)</f>
        <v>0</v>
      </c>
    </row>
    <row r="15" spans="3:15" ht="15" customHeight="1">
      <c r="C15" s="197"/>
      <c r="D15" s="49"/>
      <c r="E15" s="50"/>
      <c r="F15" s="51"/>
      <c r="G15" s="49"/>
      <c r="H15" s="50"/>
      <c r="I15" s="51"/>
      <c r="J15" s="49"/>
      <c r="K15" s="50"/>
      <c r="L15" s="51"/>
      <c r="M15" s="49"/>
      <c r="N15" s="50"/>
      <c r="O15" s="52"/>
    </row>
    <row r="16" spans="3:15" ht="15" customHeight="1">
      <c r="C16" s="198"/>
      <c r="D16" s="53"/>
      <c r="E16" s="54"/>
      <c r="F16" s="55"/>
      <c r="G16" s="53"/>
      <c r="H16" s="54"/>
      <c r="I16" s="55"/>
      <c r="J16" s="53"/>
      <c r="K16" s="54"/>
      <c r="L16" s="55"/>
      <c r="M16" s="53"/>
      <c r="N16" s="54"/>
      <c r="O16" s="56"/>
    </row>
    <row r="17" spans="3:17" ht="15" customHeight="1">
      <c r="C17" s="196" t="str">
        <f>INDEX('日程表案'!$A$5:$T$11,Q17,1+S12)</f>
        <v>11：40～</v>
      </c>
      <c r="D17" s="46" t="str">
        <f>VLOOKUP(E17&amp;"1",'細工'!$D$1:$F$198,2,FALSE)</f>
        <v>神戸北</v>
      </c>
      <c r="E17" s="47">
        <f>INDEX('日程表案'!$A$5:$T$11,$Q17,E$6+$S$12)</f>
        <v>3</v>
      </c>
      <c r="F17" s="48" t="str">
        <f>VLOOKUP(E17&amp;"1",'細工'!$D$1:$F$198,3,FALSE)</f>
        <v>西宮東</v>
      </c>
      <c r="G17" s="46" t="str">
        <f>VLOOKUP(H17&amp;"1",'細工'!$D$1:$F$198,2,FALSE)</f>
        <v>宝塚西</v>
      </c>
      <c r="H17" s="47">
        <f>INDEX('日程表案'!$A$5:$T$11,$Q17,H$6+$S$12)</f>
        <v>4</v>
      </c>
      <c r="I17" s="48" t="str">
        <f>VLOOKUP(H17&amp;"1",'細工'!$D$1:$F$198,3,FALSE)</f>
        <v>市立西宮</v>
      </c>
      <c r="J17" s="46" t="str">
        <f>VLOOKUP(K17&amp;"1",'細工'!$D$1:$F$198,2,FALSE)</f>
        <v>明石西</v>
      </c>
      <c r="K17" s="47" t="str">
        <f>INDEX('日程表案'!$A$5:$T$11,$Q17,K$6+$S$12)</f>
        <v>う</v>
      </c>
      <c r="L17" s="48" t="str">
        <f>VLOOKUP(K17&amp;"1",'細工'!$D$1:$F$198,3,FALSE)</f>
        <v>神戸鈴蘭台</v>
      </c>
      <c r="M17" s="46" t="str">
        <f>VLOOKUP(N17&amp;"1",'細工'!$D$1:$F$198,2,FALSE)</f>
        <v>柏原</v>
      </c>
      <c r="N17" s="47" t="str">
        <f>INDEX('日程表案'!$A$5:$T$11,$Q17,N$6+$S$12)</f>
        <v>え</v>
      </c>
      <c r="O17" s="102" t="str">
        <f>VLOOKUP(N17&amp;"1",'細工'!$D$1:$F$198,3,FALSE)</f>
        <v>明石城西</v>
      </c>
      <c r="Q17" s="43">
        <v>2</v>
      </c>
    </row>
    <row r="18" spans="3:15" ht="15" customHeight="1">
      <c r="C18" s="197"/>
      <c r="D18" s="49">
        <f>VLOOKUP(E17&amp;"2",'細工'!$D$1:$F$198,2,FALSE)</f>
      </c>
      <c r="E18" s="50"/>
      <c r="F18" s="51">
        <f>VLOOKUP(E17&amp;"2",'細工'!$D$1:$F$198,3,FALSE)</f>
      </c>
      <c r="G18" s="49">
        <f>VLOOKUP(H17&amp;"2",'細工'!$D$1:$F$198,2,FALSE)</f>
      </c>
      <c r="H18" s="50"/>
      <c r="I18" s="51">
        <f>VLOOKUP(H17&amp;"2",'細工'!$D$1:$F$198,3,FALSE)</f>
      </c>
      <c r="J18" s="49">
        <f>VLOOKUP(K17&amp;"2",'細工'!$D$1:$F$198,2,FALSE)</f>
        <v>0</v>
      </c>
      <c r="K18" s="50"/>
      <c r="L18" s="51">
        <f>VLOOKUP(K17&amp;"2",'細工'!$D$1:$F$198,3,FALSE)</f>
        <v>0</v>
      </c>
      <c r="M18" s="49">
        <f>VLOOKUP(N17&amp;"2",'細工'!$D$1:$F$198,2,FALSE)</f>
        <v>0</v>
      </c>
      <c r="N18" s="50"/>
      <c r="O18" s="52">
        <f>VLOOKUP(N17&amp;"2",'細工'!$D$1:$F$198,3,FALSE)</f>
        <v>0</v>
      </c>
    </row>
    <row r="19" spans="3:15" ht="15" customHeight="1">
      <c r="C19" s="197"/>
      <c r="D19" s="49">
        <f>VLOOKUP(E17&amp;"3",'細工'!$D$1:$F$198,2,FALSE)</f>
      </c>
      <c r="E19" s="50"/>
      <c r="F19" s="51">
        <f>VLOOKUP(E17&amp;"3",'細工'!$D$1:$F$198,3,FALSE)</f>
      </c>
      <c r="G19" s="49">
        <f>VLOOKUP(H17&amp;"3",'細工'!$D$1:$F$198,2,FALSE)</f>
      </c>
      <c r="H19" s="50"/>
      <c r="I19" s="51">
        <f>VLOOKUP(H17&amp;"3",'細工'!$D$1:$F$198,3,FALSE)</f>
      </c>
      <c r="J19" s="49">
        <f>VLOOKUP(K17&amp;"3",'細工'!$D$1:$F$198,2,FALSE)</f>
        <v>0</v>
      </c>
      <c r="K19" s="50"/>
      <c r="L19" s="51">
        <f>VLOOKUP(K17&amp;"3",'細工'!$D$1:$F$198,3,FALSE)</f>
        <v>0</v>
      </c>
      <c r="M19" s="49">
        <f>VLOOKUP(N17&amp;"3",'細工'!$D$1:$F$198,2,FALSE)</f>
        <v>0</v>
      </c>
      <c r="N19" s="50"/>
      <c r="O19" s="52">
        <f>VLOOKUP(N17&amp;"3",'細工'!$D$1:$F$198,3,FALSE)</f>
        <v>0</v>
      </c>
    </row>
    <row r="20" spans="3:15" ht="15" customHeight="1">
      <c r="C20" s="197"/>
      <c r="D20" s="49"/>
      <c r="E20" s="50"/>
      <c r="F20" s="51"/>
      <c r="G20" s="49"/>
      <c r="H20" s="50"/>
      <c r="I20" s="51"/>
      <c r="J20" s="49"/>
      <c r="K20" s="50"/>
      <c r="L20" s="51"/>
      <c r="M20" s="49"/>
      <c r="N20" s="50"/>
      <c r="O20" s="52"/>
    </row>
    <row r="21" spans="3:15" ht="15" customHeight="1">
      <c r="C21" s="198"/>
      <c r="D21" s="53"/>
      <c r="E21" s="54"/>
      <c r="F21" s="55"/>
      <c r="G21" s="53"/>
      <c r="H21" s="54"/>
      <c r="I21" s="55"/>
      <c r="J21" s="53"/>
      <c r="K21" s="54"/>
      <c r="L21" s="55"/>
      <c r="M21" s="53"/>
      <c r="N21" s="54"/>
      <c r="O21" s="56"/>
    </row>
    <row r="22" spans="3:17" ht="15" customHeight="1">
      <c r="C22" s="196" t="str">
        <f>INDEX('日程表案'!$A$5:$T$11,Q22,1+S17)</f>
        <v>☆12：50～</v>
      </c>
      <c r="D22" s="46" t="str">
        <f>VLOOKUP(E22&amp;"1",'細工'!$D$1:$F$198,2,FALSE)</f>
        <v>明石北</v>
      </c>
      <c r="E22" s="47">
        <f>INDEX('日程表案'!$A$5:$T$11,$Q22,E$6+$S$12)</f>
        <v>5</v>
      </c>
      <c r="F22" s="48" t="str">
        <f>VLOOKUP(E22&amp;"1",'細工'!$D$1:$F$198,3,FALSE)</f>
        <v>村野工業</v>
      </c>
      <c r="G22" s="46" t="str">
        <f>VLOOKUP(H22&amp;"1",'細工'!$D$1:$F$198,2,FALSE)</f>
        <v>伊川谷</v>
      </c>
      <c r="H22" s="47">
        <f>INDEX('日程表案'!$A$5:$T$11,$Q22,H$6+$S$12)</f>
        <v>6</v>
      </c>
      <c r="I22" s="48" t="str">
        <f>VLOOKUP(H22&amp;"1",'細工'!$D$1:$F$198,3,FALSE)</f>
        <v>宝塚北</v>
      </c>
      <c r="J22" s="46" t="str">
        <f>VLOOKUP(K22&amp;"1",'細工'!$D$1:$F$198,2,FALSE)</f>
        <v>市立西宮</v>
      </c>
      <c r="K22" s="47" t="str">
        <f>INDEX('日程表案'!$A$5:$T$11,$Q22,K$6+$S$12)</f>
        <v>お</v>
      </c>
      <c r="L22" s="48" t="str">
        <f>VLOOKUP(K22&amp;"1",'細工'!$D$1:$F$198,3,FALSE)</f>
        <v>兵庫商業</v>
      </c>
      <c r="M22" s="46" t="str">
        <f>VLOOKUP(N22&amp;"1",'細工'!$D$1:$F$198,2,FALSE)</f>
        <v>鳴尾</v>
      </c>
      <c r="N22" s="47" t="str">
        <f>INDEX('日程表案'!$A$5:$T$11,$Q22,N$6+$S$12)</f>
        <v>か</v>
      </c>
      <c r="O22" s="102" t="str">
        <f>VLOOKUP(N22&amp;"1",'細工'!$D$1:$F$198,3,FALSE)</f>
        <v>北須磨</v>
      </c>
      <c r="Q22" s="43">
        <v>3</v>
      </c>
    </row>
    <row r="23" spans="3:15" ht="15" customHeight="1">
      <c r="C23" s="197"/>
      <c r="D23" s="49">
        <f>VLOOKUP(E22&amp;"2",'細工'!$D$1:$F$198,2,FALSE)</f>
      </c>
      <c r="E23" s="50"/>
      <c r="F23" s="51">
        <f>VLOOKUP(E22&amp;"2",'細工'!$D$1:$F$198,3,FALSE)</f>
      </c>
      <c r="G23" s="49">
        <f>VLOOKUP(H22&amp;"2",'細工'!$D$1:$F$198,2,FALSE)</f>
      </c>
      <c r="H23" s="50"/>
      <c r="I23" s="51">
        <f>VLOOKUP(H22&amp;"2",'細工'!$D$1:$F$198,3,FALSE)</f>
      </c>
      <c r="J23" s="49">
        <f>VLOOKUP(K22&amp;"2",'細工'!$D$1:$F$198,2,FALSE)</f>
        <v>0</v>
      </c>
      <c r="K23" s="50"/>
      <c r="L23" s="51">
        <f>VLOOKUP(K22&amp;"2",'細工'!$D$1:$F$198,3,FALSE)</f>
        <v>0</v>
      </c>
      <c r="M23" s="49">
        <f>VLOOKUP(N22&amp;"2",'細工'!$D$1:$F$198,2,FALSE)</f>
        <v>0</v>
      </c>
      <c r="N23" s="50"/>
      <c r="O23" s="52">
        <f>VLOOKUP(N22&amp;"2",'細工'!$D$1:$F$198,3,FALSE)</f>
        <v>0</v>
      </c>
    </row>
    <row r="24" spans="3:15" ht="15" customHeight="1">
      <c r="C24" s="197"/>
      <c r="D24" s="49">
        <f>VLOOKUP(E22&amp;"3",'細工'!$D$1:$F$198,2,FALSE)</f>
      </c>
      <c r="E24" s="50"/>
      <c r="F24" s="51">
        <f>VLOOKUP(E22&amp;"3",'細工'!$D$1:$F$198,3,FALSE)</f>
      </c>
      <c r="G24" s="49">
        <f>VLOOKUP(H22&amp;"3",'細工'!$D$1:$F$198,2,FALSE)</f>
      </c>
      <c r="H24" s="50"/>
      <c r="I24" s="51">
        <f>VLOOKUP(H22&amp;"3",'細工'!$D$1:$F$198,3,FALSE)</f>
      </c>
      <c r="J24" s="49">
        <f>VLOOKUP(K22&amp;"3",'細工'!$D$1:$F$198,2,FALSE)</f>
        <v>0</v>
      </c>
      <c r="K24" s="50"/>
      <c r="L24" s="51">
        <f>VLOOKUP(K22&amp;"3",'細工'!$D$1:$F$198,3,FALSE)</f>
        <v>0</v>
      </c>
      <c r="M24" s="49">
        <f>VLOOKUP(N22&amp;"3",'細工'!$D$1:$F$198,2,FALSE)</f>
        <v>0</v>
      </c>
      <c r="N24" s="50"/>
      <c r="O24" s="52">
        <f>VLOOKUP(N22&amp;"3",'細工'!$D$1:$F$198,3,FALSE)</f>
        <v>0</v>
      </c>
    </row>
    <row r="25" spans="3:15" ht="15" customHeight="1">
      <c r="C25" s="197"/>
      <c r="D25" s="49"/>
      <c r="E25" s="50"/>
      <c r="F25" s="51"/>
      <c r="G25" s="49"/>
      <c r="H25" s="50"/>
      <c r="I25" s="51"/>
      <c r="J25" s="49"/>
      <c r="K25" s="50"/>
      <c r="L25" s="51"/>
      <c r="M25" s="49"/>
      <c r="N25" s="50"/>
      <c r="O25" s="52"/>
    </row>
    <row r="26" spans="3:15" ht="15" customHeight="1">
      <c r="C26" s="198"/>
      <c r="D26" s="53"/>
      <c r="E26" s="54"/>
      <c r="F26" s="55"/>
      <c r="G26" s="53"/>
      <c r="H26" s="54"/>
      <c r="I26" s="55"/>
      <c r="J26" s="53"/>
      <c r="K26" s="54"/>
      <c r="L26" s="55"/>
      <c r="M26" s="53"/>
      <c r="N26" s="54"/>
      <c r="O26" s="56"/>
    </row>
    <row r="27" spans="3:17" ht="15" customHeight="1">
      <c r="C27" s="196" t="str">
        <f>INDEX('日程表案'!$A$5:$T$11,Q27,1+S22)</f>
        <v>14：10～</v>
      </c>
      <c r="D27" s="46" t="str">
        <f>VLOOKUP(E27&amp;"1",'細工'!$D$1:$F$198,2,FALSE)</f>
        <v>川西北陵</v>
      </c>
      <c r="E27" s="47">
        <f>INDEX('日程表案'!$A$5:$T$11,$Q27,E$6+$S$12)</f>
        <v>7</v>
      </c>
      <c r="F27" s="48" t="str">
        <f>VLOOKUP(E27&amp;"1",'細工'!$D$1:$F$198,3,FALSE)</f>
        <v>神戸商業</v>
      </c>
      <c r="G27" s="46" t="str">
        <f>VLOOKUP(H27&amp;"1",'細工'!$D$1:$F$198,2,FALSE)</f>
        <v>神戸鈴蘭台</v>
      </c>
      <c r="H27" s="47">
        <f>INDEX('日程表案'!$A$5:$T$11,$Q27,H$6+$S$12)</f>
        <v>8</v>
      </c>
      <c r="I27" s="48" t="str">
        <f>VLOOKUP(H27&amp;"1",'細工'!$D$1:$F$198,3,FALSE)</f>
        <v>須磨東</v>
      </c>
      <c r="J27" s="46" t="str">
        <f>VLOOKUP(K27&amp;"1",'細工'!$D$1:$F$198,2,FALSE)</f>
        <v>宝塚西</v>
      </c>
      <c r="K27" s="47" t="str">
        <f>INDEX('日程表案'!$A$5:$T$11,$Q27,K$6+$S$12)</f>
        <v>き</v>
      </c>
      <c r="L27" s="48" t="str">
        <f>VLOOKUP(K27&amp;"1",'細工'!$D$1:$F$198,3,FALSE)</f>
        <v>伊川谷北</v>
      </c>
      <c r="M27" s="46" t="str">
        <f>VLOOKUP(N27&amp;"1",'細工'!$D$1:$F$198,2,FALSE)</f>
        <v>六甲アイランド</v>
      </c>
      <c r="N27" s="47" t="str">
        <f>INDEX('日程表案'!$A$5:$T$11,$Q27,N$6+$S$12)</f>
        <v>け</v>
      </c>
      <c r="O27" s="102" t="str">
        <f>VLOOKUP(N27&amp;"1",'細工'!$D$1:$F$198,3,FALSE)</f>
        <v>加古川南</v>
      </c>
      <c r="Q27" s="43">
        <v>4</v>
      </c>
    </row>
    <row r="28" spans="3:15" ht="15" customHeight="1">
      <c r="C28" s="197"/>
      <c r="D28" s="49">
        <f>VLOOKUP(E27&amp;"2",'細工'!$D$1:$F$198,2,FALSE)</f>
      </c>
      <c r="E28" s="50"/>
      <c r="F28" s="51">
        <f>VLOOKUP(E27&amp;"2",'細工'!$D$1:$F$198,3,FALSE)</f>
      </c>
      <c r="G28" s="49">
        <f>VLOOKUP(H27&amp;"2",'細工'!$D$1:$F$198,2,FALSE)</f>
      </c>
      <c r="H28" s="50"/>
      <c r="I28" s="51">
        <f>VLOOKUP(H27&amp;"2",'細工'!$D$1:$F$198,3,FALSE)</f>
      </c>
      <c r="J28" s="49">
        <f>VLOOKUP(K27&amp;"2",'細工'!$D$1:$F$198,2,FALSE)</f>
        <v>0</v>
      </c>
      <c r="K28" s="50"/>
      <c r="L28" s="51">
        <f>VLOOKUP(K27&amp;"2",'細工'!$D$1:$F$198,3,FALSE)</f>
        <v>0</v>
      </c>
      <c r="M28" s="49">
        <f>VLOOKUP(N27&amp;"2",'細工'!$D$1:$F$198,2,FALSE)</f>
        <v>0</v>
      </c>
      <c r="N28" s="50"/>
      <c r="O28" s="52">
        <f>VLOOKUP(N27&amp;"2",'細工'!$D$1:$F$198,3,FALSE)</f>
        <v>0</v>
      </c>
    </row>
    <row r="29" spans="3:15" ht="15" customHeight="1">
      <c r="C29" s="197"/>
      <c r="D29" s="49">
        <f>VLOOKUP(E27&amp;"3",'細工'!$D$1:$F$198,2,FALSE)</f>
      </c>
      <c r="E29" s="50"/>
      <c r="F29" s="51">
        <f>VLOOKUP(E27&amp;"3",'細工'!$D$1:$F$198,3,FALSE)</f>
      </c>
      <c r="G29" s="49">
        <f>VLOOKUP(H27&amp;"3",'細工'!$D$1:$F$198,2,FALSE)</f>
      </c>
      <c r="H29" s="50"/>
      <c r="I29" s="51">
        <f>VLOOKUP(H27&amp;"3",'細工'!$D$1:$F$198,3,FALSE)</f>
      </c>
      <c r="J29" s="49">
        <f>VLOOKUP(K27&amp;"3",'細工'!$D$1:$F$198,2,FALSE)</f>
        <v>0</v>
      </c>
      <c r="K29" s="50"/>
      <c r="L29" s="51">
        <f>VLOOKUP(K27&amp;"3",'細工'!$D$1:$F$198,3,FALSE)</f>
        <v>0</v>
      </c>
      <c r="M29" s="49">
        <f>VLOOKUP(N27&amp;"3",'細工'!$D$1:$F$198,2,FALSE)</f>
        <v>0</v>
      </c>
      <c r="N29" s="50"/>
      <c r="O29" s="52">
        <f>VLOOKUP(N27&amp;"3",'細工'!$D$1:$F$198,3,FALSE)</f>
        <v>0</v>
      </c>
    </row>
    <row r="30" spans="3:15" ht="15" customHeight="1">
      <c r="C30" s="197"/>
      <c r="D30" s="49"/>
      <c r="E30" s="50"/>
      <c r="F30" s="51"/>
      <c r="G30" s="49"/>
      <c r="H30" s="50"/>
      <c r="I30" s="51"/>
      <c r="J30" s="49"/>
      <c r="K30" s="50"/>
      <c r="L30" s="51"/>
      <c r="M30" s="49"/>
      <c r="N30" s="50"/>
      <c r="O30" s="52"/>
    </row>
    <row r="31" spans="3:15" ht="15" customHeight="1">
      <c r="C31" s="198"/>
      <c r="D31" s="53"/>
      <c r="E31" s="54"/>
      <c r="F31" s="55"/>
      <c r="G31" s="53"/>
      <c r="H31" s="54"/>
      <c r="I31" s="55"/>
      <c r="J31" s="53"/>
      <c r="K31" s="54"/>
      <c r="L31" s="55"/>
      <c r="M31" s="53"/>
      <c r="N31" s="54"/>
      <c r="O31" s="56"/>
    </row>
    <row r="32" spans="3:17" ht="15" customHeight="1">
      <c r="C32" s="196" t="str">
        <f>INDEX('日程表案'!$A$5:$T$11,Q32,1+S27)</f>
        <v>15：20～</v>
      </c>
      <c r="D32" s="46" t="str">
        <f>VLOOKUP(E32&amp;"1",'細工'!$D$1:$F$198,2,FALSE)</f>
        <v>滝川</v>
      </c>
      <c r="E32" s="47">
        <f>INDEX('日程表案'!$A$5:$T$11,$Q32,E$6+$S$12)</f>
        <v>9</v>
      </c>
      <c r="F32" s="48" t="str">
        <f>VLOOKUP(E32&amp;"1",'細工'!$D$1:$F$198,3,FALSE)</f>
        <v>西宮北</v>
      </c>
      <c r="G32" s="46" t="str">
        <f>VLOOKUP(H32&amp;"1",'細工'!$D$1:$F$198,2,FALSE)</f>
        <v>神戸科技</v>
      </c>
      <c r="H32" s="47">
        <f>INDEX('日程表案'!$A$5:$T$11,$Q32,H$6+$S$12)</f>
        <v>10</v>
      </c>
      <c r="I32" s="48" t="str">
        <f>VLOOKUP(H32&amp;"1",'細工'!$D$1:$F$198,3,FALSE)</f>
        <v>明石清水</v>
      </c>
      <c r="J32" s="46" t="str">
        <f>VLOOKUP(K32&amp;"1",'細工'!$D$1:$F$198,2,FALSE)</f>
        <v>県立尼崎</v>
      </c>
      <c r="K32" s="47" t="str">
        <f>INDEX('日程表案'!$A$5:$T$11,$Q32,K$6+$S$12)</f>
        <v>す</v>
      </c>
      <c r="L32" s="48" t="str">
        <f>VLOOKUP(K32&amp;"1",'細工'!$D$1:$F$198,3,FALSE)</f>
        <v>県立伊丹</v>
      </c>
      <c r="M32" s="46" t="str">
        <f>VLOOKUP(N32&amp;"1",'細工'!$D$1:$F$198,2,FALSE)</f>
        <v>園田学園</v>
      </c>
      <c r="N32" s="47" t="str">
        <f>INDEX('日程表案'!$A$5:$T$11,$Q32,N$6+$S$12)</f>
        <v>さ</v>
      </c>
      <c r="O32" s="102" t="str">
        <f>VLOOKUP(N32&amp;"1",'細工'!$D$1:$F$198,3,FALSE)</f>
        <v>神戸商業</v>
      </c>
      <c r="Q32" s="43">
        <v>5</v>
      </c>
    </row>
    <row r="33" spans="3:15" ht="15" customHeight="1">
      <c r="C33" s="197"/>
      <c r="D33" s="49">
        <f>VLOOKUP(E32&amp;"2",'細工'!$D$1:$F$198,2,FALSE)</f>
      </c>
      <c r="E33" s="50"/>
      <c r="F33" s="51">
        <f>VLOOKUP(E32&amp;"2",'細工'!$D$1:$F$198,3,FALSE)</f>
      </c>
      <c r="G33" s="49">
        <f>VLOOKUP(H32&amp;"2",'細工'!$D$1:$F$198,2,FALSE)</f>
      </c>
      <c r="H33" s="50"/>
      <c r="I33" s="51">
        <f>VLOOKUP(H32&amp;"2",'細工'!$D$1:$F$198,3,FALSE)</f>
      </c>
      <c r="J33" s="49">
        <f>VLOOKUP(K32&amp;"2",'細工'!$D$1:$F$198,2,FALSE)</f>
        <v>0</v>
      </c>
      <c r="K33" s="50"/>
      <c r="L33" s="51">
        <f>VLOOKUP(K32&amp;"2",'細工'!$D$1:$F$198,3,FALSE)</f>
        <v>0</v>
      </c>
      <c r="M33" s="49">
        <f>VLOOKUP(N32&amp;"2",'細工'!$D$1:$F$198,2,FALSE)</f>
        <v>0</v>
      </c>
      <c r="N33" s="50"/>
      <c r="O33" s="52">
        <f>VLOOKUP(N32&amp;"2",'細工'!$D$1:$F$198,3,FALSE)</f>
        <v>0</v>
      </c>
    </row>
    <row r="34" spans="3:15" ht="15" customHeight="1">
      <c r="C34" s="197"/>
      <c r="D34" s="49">
        <f>VLOOKUP(E32&amp;"3",'細工'!$D$1:$F$198,2,FALSE)</f>
      </c>
      <c r="E34" s="50"/>
      <c r="F34" s="51">
        <f>VLOOKUP(E32&amp;"3",'細工'!$D$1:$F$198,3,FALSE)</f>
      </c>
      <c r="G34" s="49">
        <f>VLOOKUP(H32&amp;"3",'細工'!$D$1:$F$198,2,FALSE)</f>
      </c>
      <c r="H34" s="50"/>
      <c r="I34" s="51">
        <f>VLOOKUP(H32&amp;"3",'細工'!$D$1:$F$198,3,FALSE)</f>
      </c>
      <c r="J34" s="49">
        <f>VLOOKUP(K32&amp;"3",'細工'!$D$1:$F$198,2,FALSE)</f>
        <v>0</v>
      </c>
      <c r="K34" s="50"/>
      <c r="L34" s="51">
        <f>VLOOKUP(K32&amp;"3",'細工'!$D$1:$F$198,3,FALSE)</f>
        <v>0</v>
      </c>
      <c r="M34" s="49">
        <f>VLOOKUP(N32&amp;"3",'細工'!$D$1:$F$198,2,FALSE)</f>
        <v>0</v>
      </c>
      <c r="N34" s="50"/>
      <c r="O34" s="52">
        <f>VLOOKUP(N32&amp;"3",'細工'!$D$1:$F$198,3,FALSE)</f>
        <v>0</v>
      </c>
    </row>
    <row r="35" spans="3:15" ht="15" customHeight="1">
      <c r="C35" s="197"/>
      <c r="D35" s="49"/>
      <c r="E35" s="50"/>
      <c r="F35" s="51"/>
      <c r="G35" s="49"/>
      <c r="H35" s="50"/>
      <c r="I35" s="51"/>
      <c r="J35" s="49"/>
      <c r="K35" s="50"/>
      <c r="L35" s="51"/>
      <c r="M35" s="49"/>
      <c r="N35" s="50"/>
      <c r="O35" s="52"/>
    </row>
    <row r="36" spans="3:15" ht="15" customHeight="1">
      <c r="C36" s="198"/>
      <c r="D36" s="53"/>
      <c r="E36" s="54"/>
      <c r="F36" s="55"/>
      <c r="G36" s="53"/>
      <c r="H36" s="54"/>
      <c r="I36" s="55"/>
      <c r="J36" s="53"/>
      <c r="K36" s="54"/>
      <c r="L36" s="55"/>
      <c r="M36" s="53"/>
      <c r="N36" s="54"/>
      <c r="O36" s="56"/>
    </row>
    <row r="37" spans="3:17" ht="15" customHeight="1">
      <c r="C37" s="196" t="str">
        <f>INDEX('日程表案'!$A$5:$T$11,Q37,1+S32)</f>
        <v>16：30～</v>
      </c>
      <c r="D37" s="46" t="str">
        <f>VLOOKUP(E37&amp;"1",'細工'!$D$1:$F$198,2,FALSE)</f>
        <v>東播磨</v>
      </c>
      <c r="E37" s="47">
        <f>INDEX('日程表案'!$A$5:$T$11,$Q37,E$6+$S$12)</f>
        <v>11</v>
      </c>
      <c r="F37" s="48" t="str">
        <f>VLOOKUP(E37&amp;"1",'細工'!$D$1:$F$198,3,FALSE)</f>
        <v>県立尼崎</v>
      </c>
      <c r="G37" s="46" t="str">
        <f>VLOOKUP(H37&amp;"1",'細工'!$D$1:$F$198,2,FALSE)</f>
        <v>東播工業</v>
      </c>
      <c r="H37" s="47">
        <f>INDEX('日程表案'!$A$5:$T$11,$Q37,H$6+$S$12)</f>
        <v>12</v>
      </c>
      <c r="I37" s="48" t="str">
        <f>VLOOKUP(H37&amp;"1",'細工'!$D$1:$F$198,3,FALSE)</f>
        <v>加古川北</v>
      </c>
      <c r="J37" s="46" t="str">
        <f>VLOOKUP(K37&amp;"1",'細工'!$D$1:$F$198,2,FALSE)</f>
        <v>神戸科技</v>
      </c>
      <c r="K37" s="47" t="str">
        <f>INDEX('日程表案'!$A$5:$T$11,$Q37,K$6+$S$12)</f>
        <v>こ</v>
      </c>
      <c r="L37" s="48" t="str">
        <f>VLOOKUP(K37&amp;"1",'細工'!$D$1:$F$198,3,FALSE)</f>
        <v>川西緑台</v>
      </c>
      <c r="M37" s="46" t="str">
        <f>VLOOKUP(N37&amp;"1",'細工'!$D$1:$F$198,2,FALSE)</f>
        <v>神戸北</v>
      </c>
      <c r="N37" s="47" t="str">
        <f>INDEX('日程表案'!$A$5:$T$11,$Q37,N$6+$S$12)</f>
        <v>せ</v>
      </c>
      <c r="O37" s="102" t="str">
        <f>VLOOKUP(N37&amp;"1",'細工'!$D$1:$F$198,3,FALSE)</f>
        <v>伊丹北</v>
      </c>
      <c r="Q37" s="43">
        <v>6</v>
      </c>
    </row>
    <row r="38" spans="3:15" ht="15" customHeight="1">
      <c r="C38" s="197"/>
      <c r="D38" s="49">
        <f>VLOOKUP(E37&amp;"2",'細工'!$D$1:$F$198,2,FALSE)</f>
      </c>
      <c r="E38" s="50"/>
      <c r="F38" s="51">
        <f>VLOOKUP(E37&amp;"2",'細工'!$D$1:$F$198,3,FALSE)</f>
      </c>
      <c r="G38" s="49">
        <f>VLOOKUP(H37&amp;"2",'細工'!$D$1:$F$198,2,FALSE)</f>
      </c>
      <c r="H38" s="50"/>
      <c r="I38" s="51">
        <f>VLOOKUP(H37&amp;"2",'細工'!$D$1:$F$198,3,FALSE)</f>
      </c>
      <c r="J38" s="49">
        <f>VLOOKUP(K37&amp;"2",'細工'!$D$1:$F$198,2,FALSE)</f>
        <v>0</v>
      </c>
      <c r="K38" s="50"/>
      <c r="L38" s="51">
        <f>VLOOKUP(K37&amp;"2",'細工'!$D$1:$F$198,3,FALSE)</f>
        <v>0</v>
      </c>
      <c r="M38" s="49">
        <f>VLOOKUP(N37&amp;"2",'細工'!$D$1:$F$198,2,FALSE)</f>
        <v>0</v>
      </c>
      <c r="N38" s="50"/>
      <c r="O38" s="52">
        <f>VLOOKUP(N37&amp;"2",'細工'!$D$1:$F$198,3,FALSE)</f>
        <v>0</v>
      </c>
    </row>
    <row r="39" spans="3:15" ht="15" customHeight="1">
      <c r="C39" s="197"/>
      <c r="D39" s="49">
        <f>VLOOKUP(E37&amp;"3",'細工'!$D$1:$F$198,2,FALSE)</f>
      </c>
      <c r="E39" s="50"/>
      <c r="F39" s="51">
        <f>VLOOKUP(E37&amp;"3",'細工'!$D$1:$F$198,3,FALSE)</f>
      </c>
      <c r="G39" s="49">
        <f>VLOOKUP(H37&amp;"3",'細工'!$D$1:$F$198,2,FALSE)</f>
      </c>
      <c r="H39" s="50"/>
      <c r="I39" s="51">
        <f>VLOOKUP(H37&amp;"3",'細工'!$D$1:$F$198,3,FALSE)</f>
      </c>
      <c r="J39" s="49">
        <f>VLOOKUP(K37&amp;"3",'細工'!$D$1:$F$198,2,FALSE)</f>
        <v>0</v>
      </c>
      <c r="K39" s="50"/>
      <c r="L39" s="51">
        <f>VLOOKUP(K37&amp;"3",'細工'!$D$1:$F$198,3,FALSE)</f>
        <v>0</v>
      </c>
      <c r="M39" s="49">
        <f>VLOOKUP(N37&amp;"3",'細工'!$D$1:$F$198,2,FALSE)</f>
        <v>0</v>
      </c>
      <c r="N39" s="50"/>
      <c r="O39" s="52">
        <f>VLOOKUP(N37&amp;"3",'細工'!$D$1:$F$198,3,FALSE)</f>
        <v>0</v>
      </c>
    </row>
    <row r="40" spans="3:15" ht="15" customHeight="1">
      <c r="C40" s="197"/>
      <c r="D40" s="49"/>
      <c r="E40" s="50"/>
      <c r="F40" s="51"/>
      <c r="G40" s="49"/>
      <c r="H40" s="50"/>
      <c r="I40" s="51"/>
      <c r="J40" s="49"/>
      <c r="K40" s="50"/>
      <c r="L40" s="51"/>
      <c r="M40" s="49"/>
      <c r="N40" s="50"/>
      <c r="O40" s="52"/>
    </row>
    <row r="41" spans="3:15" ht="15" customHeight="1">
      <c r="C41" s="198"/>
      <c r="D41" s="53"/>
      <c r="E41" s="54"/>
      <c r="F41" s="55"/>
      <c r="G41" s="53"/>
      <c r="H41" s="54"/>
      <c r="I41" s="55"/>
      <c r="J41" s="53"/>
      <c r="K41" s="54"/>
      <c r="L41" s="55"/>
      <c r="M41" s="53"/>
      <c r="N41" s="54"/>
      <c r="O41" s="56"/>
    </row>
    <row r="42" spans="3:17" ht="15" customHeight="1">
      <c r="C42" s="196">
        <f>INDEX('日程表案'!$A$5:$T$11,Q42,1+S37)</f>
        <v>0</v>
      </c>
      <c r="D42" s="46">
        <f>VLOOKUP(E42&amp;"1",'細工'!$D$1:$F$198,2,FALSE)</f>
      </c>
      <c r="E42" s="47">
        <f>INDEX('日程表案'!$A$5:$T$11,$Q42,E$6+$S$12)</f>
        <v>0</v>
      </c>
      <c r="F42" s="48">
        <f>VLOOKUP(E42&amp;"1",'細工'!$D$1:$F$198,3,FALSE)</f>
      </c>
      <c r="G42" s="46">
        <f>VLOOKUP(H42&amp;"1",'細工'!$D$1:$F$198,2,FALSE)</f>
      </c>
      <c r="H42" s="47">
        <f>INDEX('日程表案'!$A$5:$T$11,$Q42,H$6+$S$12)</f>
        <v>0</v>
      </c>
      <c r="I42" s="48">
        <f>VLOOKUP(H42&amp;"1",'細工'!$D$1:$F$198,3,FALSE)</f>
      </c>
      <c r="J42" s="46">
        <f>VLOOKUP(K42&amp;"1",'細工'!$D$1:$F$198,2,FALSE)</f>
      </c>
      <c r="K42" s="47">
        <f>INDEX('日程表案'!$A$5:$T$11,$Q42,K$6+$S$12)</f>
        <v>0</v>
      </c>
      <c r="L42" s="48">
        <f>VLOOKUP(K42&amp;"1",'細工'!$D$1:$F$198,3,FALSE)</f>
      </c>
      <c r="M42" s="46">
        <f>VLOOKUP(N42&amp;"1",'細工'!$D$1:$F$198,2,FALSE)</f>
      </c>
      <c r="N42" s="47">
        <f>INDEX('日程表案'!$A$5:$T$11,$Q42,N$6+$S$12)</f>
        <v>0</v>
      </c>
      <c r="O42" s="102">
        <f>VLOOKUP(N42&amp;"1",'細工'!$D$1:$F$198,3,FALSE)</f>
      </c>
      <c r="Q42" s="43">
        <v>7</v>
      </c>
    </row>
    <row r="43" spans="3:15" ht="15" customHeight="1">
      <c r="C43" s="197"/>
      <c r="D43" s="49">
        <f>VLOOKUP(E42&amp;"2",'細工'!$D$1:$F$198,2,FALSE)</f>
      </c>
      <c r="E43" s="50"/>
      <c r="F43" s="51">
        <f>VLOOKUP(E42&amp;"2",'細工'!$D$1:$F$198,3,FALSE)</f>
      </c>
      <c r="G43" s="49">
        <f>VLOOKUP(H42&amp;"2",'細工'!$D$1:$F$198,2,FALSE)</f>
      </c>
      <c r="H43" s="50"/>
      <c r="I43" s="51">
        <f>VLOOKUP(H42&amp;"2",'細工'!$D$1:$F$198,3,FALSE)</f>
      </c>
      <c r="J43" s="49">
        <f>VLOOKUP(K42&amp;"2",'細工'!$D$1:$F$198,2,FALSE)</f>
      </c>
      <c r="K43" s="50"/>
      <c r="L43" s="51">
        <f>VLOOKUP(K42&amp;"2",'細工'!$D$1:$F$198,3,FALSE)</f>
      </c>
      <c r="M43" s="49">
        <f>VLOOKUP(N42&amp;"2",'細工'!$D$1:$F$198,2,FALSE)</f>
      </c>
      <c r="N43" s="50"/>
      <c r="O43" s="52">
        <f>VLOOKUP(N42&amp;"2",'細工'!$D$1:$F$198,3,FALSE)</f>
      </c>
    </row>
    <row r="44" spans="3:15" ht="15" customHeight="1">
      <c r="C44" s="197"/>
      <c r="D44" s="49">
        <f>VLOOKUP(E42&amp;"3",'細工'!$D$1:$F$198,2,FALSE)</f>
      </c>
      <c r="E44" s="50"/>
      <c r="F44" s="51">
        <f>VLOOKUP(E42&amp;"3",'細工'!$D$1:$F$198,3,FALSE)</f>
      </c>
      <c r="G44" s="49">
        <f>VLOOKUP(H42&amp;"3",'細工'!$D$1:$F$198,2,FALSE)</f>
      </c>
      <c r="H44" s="50"/>
      <c r="I44" s="51">
        <f>VLOOKUP(H42&amp;"3",'細工'!$D$1:$F$198,3,FALSE)</f>
      </c>
      <c r="J44" s="49">
        <f>VLOOKUP(K42&amp;"3",'細工'!$D$1:$F$198,2,FALSE)</f>
      </c>
      <c r="K44" s="50"/>
      <c r="L44" s="51">
        <f>VLOOKUP(K42&amp;"3",'細工'!$D$1:$F$198,3,FALSE)</f>
      </c>
      <c r="M44" s="49">
        <f>VLOOKUP(N42&amp;"3",'細工'!$D$1:$F$198,2,FALSE)</f>
      </c>
      <c r="N44" s="50"/>
      <c r="O44" s="52">
        <f>VLOOKUP(N42&amp;"3",'細工'!$D$1:$F$198,3,FALSE)</f>
      </c>
    </row>
    <row r="45" spans="3:15" ht="15" customHeight="1">
      <c r="C45" s="197"/>
      <c r="D45" s="49"/>
      <c r="E45" s="50"/>
      <c r="F45" s="51"/>
      <c r="G45" s="49"/>
      <c r="H45" s="50"/>
      <c r="I45" s="51"/>
      <c r="J45" s="49"/>
      <c r="K45" s="50"/>
      <c r="L45" s="51"/>
      <c r="M45" s="49"/>
      <c r="N45" s="50"/>
      <c r="O45" s="52"/>
    </row>
    <row r="46" spans="3:15" ht="15" customHeight="1" thickBot="1">
      <c r="C46" s="199"/>
      <c r="D46" s="103"/>
      <c r="E46" s="104"/>
      <c r="F46" s="105"/>
      <c r="G46" s="103"/>
      <c r="H46" s="104"/>
      <c r="I46" s="105"/>
      <c r="J46" s="103"/>
      <c r="K46" s="104"/>
      <c r="L46" s="105"/>
      <c r="M46" s="103"/>
      <c r="N46" s="104"/>
      <c r="O46" s="106"/>
    </row>
    <row r="48" ht="15" thickBot="1"/>
    <row r="49" spans="3:15" ht="24">
      <c r="C49" s="203" t="str">
        <f>INDEX('日程表案'!$A$2:$T$2,1,1+S52)</f>
        <v>５月２９日（土）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5"/>
    </row>
    <row r="50" spans="3:15" ht="18.75">
      <c r="C50" s="206" t="s">
        <v>54</v>
      </c>
      <c r="D50" s="208" t="str">
        <f>INDEX('日程表案'!$A$3:$T$3,1,3+S52)</f>
        <v>武庫川女子大学総合スタジアム</v>
      </c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10"/>
    </row>
    <row r="51" spans="3:15" ht="15" customHeight="1">
      <c r="C51" s="207"/>
      <c r="D51" s="3"/>
      <c r="E51" s="4" t="s">
        <v>55</v>
      </c>
      <c r="F51" s="45"/>
      <c r="G51" s="3"/>
      <c r="H51" s="4" t="s">
        <v>61</v>
      </c>
      <c r="I51" s="45"/>
      <c r="J51" s="3"/>
      <c r="K51" s="4" t="s">
        <v>60</v>
      </c>
      <c r="L51" s="45"/>
      <c r="M51" s="3"/>
      <c r="N51" s="4" t="s">
        <v>59</v>
      </c>
      <c r="O51" s="5"/>
    </row>
    <row r="52" spans="3:19" ht="15" customHeight="1">
      <c r="C52" s="196" t="str">
        <f>INDEX('日程表案'!$A$5:$T$11,Q52,1+S52)</f>
        <v> 9：30～</v>
      </c>
      <c r="D52" s="46" t="str">
        <f>VLOOKUP(E52&amp;"1",'細工'!$D$1:$F$198,2,FALSE)</f>
        <v>神戸国際大附</v>
      </c>
      <c r="E52" s="47">
        <f>INDEX('日程表案'!$A$5:$T$11,$Q52,E$6+$S$52)</f>
        <v>13</v>
      </c>
      <c r="F52" s="48" t="str">
        <f>VLOOKUP(E52&amp;"1",'細工'!$D$1:$F$198,3,FALSE)</f>
        <v>報徳学園</v>
      </c>
      <c r="G52" s="46" t="str">
        <f>VLOOKUP(H52&amp;"1",'細工'!$D$1:$F$198,2,FALSE)</f>
        <v>北須磨</v>
      </c>
      <c r="H52" s="47">
        <f>INDEX('日程表案'!$A$5:$T$11,$Q52,H$6+$S$52)</f>
        <v>14</v>
      </c>
      <c r="I52" s="48" t="str">
        <f>VLOOKUP(H52&amp;"1",'細工'!$D$1:$F$198,3,FALSE)</f>
        <v>明石城西</v>
      </c>
      <c r="J52" s="46" t="str">
        <f>VLOOKUP(K52&amp;"1",'細工'!$D$1:$F$198,2,FALSE)</f>
        <v>明石清水</v>
      </c>
      <c r="K52" s="47" t="str">
        <f>INDEX('日程表案'!$A$5:$T$11,$Q52,K$6+$S$52)</f>
        <v>し</v>
      </c>
      <c r="L52" s="48" t="str">
        <f>VLOOKUP(K52&amp;"1",'細工'!$D$1:$F$198,3,FALSE)</f>
        <v>宝塚北</v>
      </c>
      <c r="M52" s="46" t="str">
        <f>VLOOKUP(N52&amp;"1",'細工'!$D$1:$F$198,2,FALSE)</f>
        <v>明石西</v>
      </c>
      <c r="N52" s="47" t="str">
        <f>INDEX('日程表案'!$A$5:$T$11,$Q52,N$6+$S$52)</f>
        <v>そ</v>
      </c>
      <c r="O52" s="102" t="str">
        <f>VLOOKUP(N52&amp;"1",'細工'!$D$1:$F$198,3,FALSE)</f>
        <v>神戸星城</v>
      </c>
      <c r="Q52" s="43">
        <v>1</v>
      </c>
      <c r="S52" s="43">
        <v>7</v>
      </c>
    </row>
    <row r="53" spans="3:15" ht="15" customHeight="1">
      <c r="C53" s="197"/>
      <c r="D53" s="49">
        <f>VLOOKUP(E52&amp;"2",'細工'!$D$1:$F$198,2,FALSE)</f>
      </c>
      <c r="E53" s="50"/>
      <c r="F53" s="51" t="str">
        <f>VLOOKUP(E52&amp;"2",'細工'!$D$1:$F$198,3,FALSE)</f>
        <v>六甲アイランド</v>
      </c>
      <c r="G53" s="49">
        <f>VLOOKUP(H52&amp;"2",'細工'!$D$1:$F$198,2,FALSE)</f>
        <v>0</v>
      </c>
      <c r="H53" s="50"/>
      <c r="I53" s="51">
        <f>VLOOKUP(H52&amp;"2",'細工'!$D$1:$F$198,3,FALSE)</f>
        <v>0</v>
      </c>
      <c r="J53" s="49">
        <f>VLOOKUP(K52&amp;"2",'細工'!$D$1:$F$198,2,FALSE)</f>
        <v>0</v>
      </c>
      <c r="K53" s="50"/>
      <c r="L53" s="51" t="str">
        <f>VLOOKUP(K52&amp;"2",'細工'!$D$1:$F$198,3,FALSE)</f>
        <v>尼崎小田</v>
      </c>
      <c r="M53" s="49" t="str">
        <f>VLOOKUP(N52&amp;"2",'細工'!$D$1:$F$198,2,FALSE)</f>
        <v>神戸鈴蘭台</v>
      </c>
      <c r="N53" s="50"/>
      <c r="O53" s="52">
        <f>VLOOKUP(N52&amp;"2",'細工'!$D$1:$F$198,3,FALSE)</f>
        <v>0</v>
      </c>
    </row>
    <row r="54" spans="3:15" ht="15" customHeight="1">
      <c r="C54" s="197"/>
      <c r="D54" s="49">
        <f>VLOOKUP(E52&amp;"3",'細工'!$D$1:$F$198,2,FALSE)</f>
      </c>
      <c r="E54" s="50"/>
      <c r="F54" s="51">
        <f>VLOOKUP(E52&amp;"3",'細工'!$D$1:$F$198,3,FALSE)</f>
      </c>
      <c r="G54" s="49">
        <f>VLOOKUP(H52&amp;"3",'細工'!$D$1:$F$198,2,FALSE)</f>
      </c>
      <c r="H54" s="50"/>
      <c r="I54" s="51">
        <f>VLOOKUP(H52&amp;"3",'細工'!$D$1:$F$198,3,FALSE)</f>
      </c>
      <c r="J54" s="49">
        <f>VLOOKUP(K52&amp;"3",'細工'!$D$1:$F$198,2,FALSE)</f>
        <v>0</v>
      </c>
      <c r="K54" s="50"/>
      <c r="L54" s="51">
        <f>VLOOKUP(K52&amp;"3",'細工'!$D$1:$F$198,3,FALSE)</f>
        <v>0</v>
      </c>
      <c r="M54" s="49">
        <f>VLOOKUP(N52&amp;"3",'細工'!$D$1:$F$198,2,FALSE)</f>
        <v>0</v>
      </c>
      <c r="N54" s="50"/>
      <c r="O54" s="52">
        <f>VLOOKUP(N52&amp;"3",'細工'!$D$1:$F$198,3,FALSE)</f>
        <v>0</v>
      </c>
    </row>
    <row r="55" spans="3:15" ht="15" customHeight="1">
      <c r="C55" s="197"/>
      <c r="D55" s="49"/>
      <c r="E55" s="50"/>
      <c r="F55" s="51"/>
      <c r="G55" s="49"/>
      <c r="H55" s="50"/>
      <c r="I55" s="51"/>
      <c r="J55" s="49"/>
      <c r="K55" s="50"/>
      <c r="L55" s="51"/>
      <c r="M55" s="49"/>
      <c r="N55" s="50"/>
      <c r="O55" s="52"/>
    </row>
    <row r="56" spans="3:15" ht="15" customHeight="1">
      <c r="C56" s="198"/>
      <c r="D56" s="53"/>
      <c r="E56" s="54"/>
      <c r="F56" s="55"/>
      <c r="G56" s="53"/>
      <c r="H56" s="54"/>
      <c r="I56" s="55"/>
      <c r="J56" s="53"/>
      <c r="K56" s="54"/>
      <c r="L56" s="55"/>
      <c r="M56" s="53"/>
      <c r="N56" s="54"/>
      <c r="O56" s="56"/>
    </row>
    <row r="57" spans="3:17" ht="15" customHeight="1">
      <c r="C57" s="196" t="str">
        <f>INDEX('日程表案'!$A$5:$T$11,Q57,1+S52)</f>
        <v> 10：40～</v>
      </c>
      <c r="D57" s="46" t="str">
        <f>VLOOKUP(E57&amp;"1",'細工'!$D$1:$F$198,2,FALSE)</f>
        <v>柏原</v>
      </c>
      <c r="E57" s="47">
        <f>INDEX('日程表案'!$A$5:$T$11,$Q57,E$6+$S$52)</f>
        <v>15</v>
      </c>
      <c r="F57" s="48" t="str">
        <f>VLOOKUP(E57&amp;"1",'細工'!$D$1:$F$198,3,FALSE)</f>
        <v>伊川谷北</v>
      </c>
      <c r="G57" s="46" t="str">
        <f>VLOOKUP(H57&amp;"1",'細工'!$D$1:$F$198,2,FALSE)</f>
        <v>神戸北</v>
      </c>
      <c r="H57" s="47">
        <f>INDEX('日程表案'!$A$5:$T$11,$Q57,H$6+$S$52)</f>
        <v>16</v>
      </c>
      <c r="I57" s="48" t="str">
        <f>VLOOKUP(H57&amp;"1",'細工'!$D$1:$F$198,3,FALSE)</f>
        <v>明石</v>
      </c>
      <c r="J57" s="46" t="str">
        <f>VLOOKUP(K57&amp;"1",'細工'!$D$1:$F$198,2,FALSE)</f>
        <v>武庫川女大附</v>
      </c>
      <c r="K57" s="47" t="str">
        <f>INDEX('日程表案'!$A$5:$T$11,$Q57,K$6+$S$52)</f>
        <v>た</v>
      </c>
      <c r="L57" s="48" t="str">
        <f>VLOOKUP(K57&amp;"1",'細工'!$D$1:$F$198,3,FALSE)</f>
        <v>柏原</v>
      </c>
      <c r="M57" s="46" t="str">
        <f>VLOOKUP(N57&amp;"1",'細工'!$D$1:$F$198,2,FALSE)</f>
        <v>甲子園学院</v>
      </c>
      <c r="N57" s="47" t="str">
        <f>INDEX('日程表案'!$A$5:$T$11,$Q57,N$6+$S$52)</f>
        <v>ち</v>
      </c>
      <c r="O57" s="102" t="str">
        <f>VLOOKUP(N57&amp;"1",'細工'!$D$1:$F$198,3,FALSE)</f>
        <v>高砂南</v>
      </c>
      <c r="Q57" s="43">
        <v>2</v>
      </c>
    </row>
    <row r="58" spans="3:15" ht="15" customHeight="1">
      <c r="C58" s="200"/>
      <c r="D58" s="49">
        <f>VLOOKUP(E57&amp;"2",'細工'!$D$1:$F$198,2,FALSE)</f>
      </c>
      <c r="E58" s="50"/>
      <c r="F58" s="51" t="str">
        <f>VLOOKUP(E57&amp;"2",'細工'!$D$1:$F$198,3,FALSE)</f>
        <v>明石西</v>
      </c>
      <c r="G58" s="49" t="str">
        <f>VLOOKUP(H57&amp;"2",'細工'!$D$1:$F$198,2,FALSE)</f>
        <v>西宮東</v>
      </c>
      <c r="H58" s="50"/>
      <c r="I58" s="51">
        <f>VLOOKUP(H57&amp;"2",'細工'!$D$1:$F$198,3,FALSE)</f>
      </c>
      <c r="J58" s="49">
        <f>VLOOKUP(K57&amp;"2",'細工'!$D$1:$F$198,2,FALSE)</f>
        <v>0</v>
      </c>
      <c r="K58" s="50"/>
      <c r="L58" s="51" t="str">
        <f>VLOOKUP(K57&amp;"2",'細工'!$D$1:$F$198,3,FALSE)</f>
        <v>明石城西</v>
      </c>
      <c r="M58" s="49">
        <f>VLOOKUP(N57&amp;"2",'細工'!$D$1:$F$198,2,FALSE)</f>
        <v>0</v>
      </c>
      <c r="N58" s="50"/>
      <c r="O58" s="52">
        <f>VLOOKUP(N57&amp;"2",'細工'!$D$1:$F$198,3,FALSE)</f>
        <v>0</v>
      </c>
    </row>
    <row r="59" spans="3:15" ht="15" customHeight="1">
      <c r="C59" s="200"/>
      <c r="D59" s="49">
        <f>VLOOKUP(E57&amp;"3",'細工'!$D$1:$F$198,2,FALSE)</f>
      </c>
      <c r="E59" s="50"/>
      <c r="F59" s="51">
        <f>VLOOKUP(E57&amp;"3",'細工'!$D$1:$F$198,3,FALSE)</f>
      </c>
      <c r="G59" s="49">
        <f>VLOOKUP(H57&amp;"3",'細工'!$D$1:$F$198,2,FALSE)</f>
      </c>
      <c r="H59" s="50"/>
      <c r="I59" s="51">
        <f>VLOOKUP(H57&amp;"3",'細工'!$D$1:$F$198,3,FALSE)</f>
      </c>
      <c r="J59" s="49">
        <f>VLOOKUP(K57&amp;"3",'細工'!$D$1:$F$198,2,FALSE)</f>
        <v>0</v>
      </c>
      <c r="K59" s="50"/>
      <c r="L59" s="51">
        <f>VLOOKUP(K57&amp;"3",'細工'!$D$1:$F$198,3,FALSE)</f>
        <v>0</v>
      </c>
      <c r="M59" s="49">
        <f>VLOOKUP(N57&amp;"3",'細工'!$D$1:$F$198,2,FALSE)</f>
        <v>0</v>
      </c>
      <c r="N59" s="50"/>
      <c r="O59" s="52">
        <f>VLOOKUP(N57&amp;"3",'細工'!$D$1:$F$198,3,FALSE)</f>
        <v>0</v>
      </c>
    </row>
    <row r="60" spans="3:15" ht="15" customHeight="1">
      <c r="C60" s="200"/>
      <c r="D60" s="49"/>
      <c r="E60" s="50"/>
      <c r="F60" s="51"/>
      <c r="G60" s="49"/>
      <c r="H60" s="50"/>
      <c r="I60" s="51"/>
      <c r="J60" s="49"/>
      <c r="K60" s="50"/>
      <c r="L60" s="51"/>
      <c r="M60" s="49"/>
      <c r="N60" s="50"/>
      <c r="O60" s="52"/>
    </row>
    <row r="61" spans="3:15" ht="15" customHeight="1">
      <c r="C61" s="201"/>
      <c r="D61" s="53"/>
      <c r="E61" s="54"/>
      <c r="F61" s="55"/>
      <c r="G61" s="53"/>
      <c r="H61" s="54"/>
      <c r="I61" s="55"/>
      <c r="J61" s="53"/>
      <c r="K61" s="54"/>
      <c r="L61" s="55"/>
      <c r="M61" s="53"/>
      <c r="N61" s="54"/>
      <c r="O61" s="56"/>
    </row>
    <row r="62" spans="3:17" ht="15" customHeight="1">
      <c r="C62" s="196" t="str">
        <f>INDEX('日程表案'!$A$5:$T$11,Q62,1+S52)</f>
        <v>☆11：50～</v>
      </c>
      <c r="D62" s="46" t="str">
        <f>VLOOKUP(E62&amp;"1",'細工'!$D$1:$F$198,2,FALSE)</f>
        <v>三田学園</v>
      </c>
      <c r="E62" s="47">
        <f>INDEX('日程表案'!$A$5:$T$11,$Q62,E$6+$S$52)</f>
        <v>17</v>
      </c>
      <c r="F62" s="48" t="str">
        <f>VLOOKUP(E62&amp;"1",'細工'!$D$1:$F$198,3,FALSE)</f>
        <v>宝塚西</v>
      </c>
      <c r="G62" s="46" t="str">
        <f>VLOOKUP(H62&amp;"1",'細工'!$D$1:$F$198,2,FALSE)</f>
        <v>明石北</v>
      </c>
      <c r="H62" s="47">
        <f>INDEX('日程表案'!$A$5:$T$11,$Q62,H$6+$S$52)</f>
        <v>18</v>
      </c>
      <c r="I62" s="48" t="str">
        <f>VLOOKUP(H62&amp;"1",'細工'!$D$1:$F$198,3,FALSE)</f>
        <v>明石南</v>
      </c>
      <c r="J62" s="46" t="str">
        <f>VLOOKUP(K62&amp;"1",'細工'!$D$1:$F$198,2,FALSE)</f>
        <v>須磨東</v>
      </c>
      <c r="K62" s="47" t="str">
        <f>INDEX('日程表案'!$A$5:$T$11,$Q62,K$6+$S$52)</f>
        <v>つ</v>
      </c>
      <c r="L62" s="48" t="str">
        <f>VLOOKUP(K62&amp;"1",'細工'!$D$1:$F$198,3,FALSE)</f>
        <v>加古川北</v>
      </c>
      <c r="M62" s="46" t="str">
        <f>VLOOKUP(N62&amp;"1",'細工'!$D$1:$F$198,2,FALSE)</f>
        <v>市立西宮</v>
      </c>
      <c r="N62" s="47" t="str">
        <f>INDEX('日程表案'!$A$5:$T$11,$Q62,N$6+$S$52)</f>
        <v>て</v>
      </c>
      <c r="O62" s="102" t="str">
        <f>VLOOKUP(N62&amp;"1",'細工'!$D$1:$F$198,3,FALSE)</f>
        <v>川西北陵</v>
      </c>
      <c r="Q62" s="43">
        <v>3</v>
      </c>
    </row>
    <row r="63" spans="3:15" ht="15" customHeight="1">
      <c r="C63" s="200"/>
      <c r="D63" s="49">
        <f>VLOOKUP(E62&amp;"2",'細工'!$D$1:$F$198,2,FALSE)</f>
      </c>
      <c r="E63" s="50"/>
      <c r="F63" s="51" t="str">
        <f>VLOOKUP(E62&amp;"2",'細工'!$D$1:$F$198,3,FALSE)</f>
        <v>市立西宮</v>
      </c>
      <c r="G63" s="49" t="str">
        <f>VLOOKUP(H62&amp;"2",'細工'!$D$1:$F$198,2,FALSE)</f>
        <v>村野工業</v>
      </c>
      <c r="H63" s="50"/>
      <c r="I63" s="51">
        <f>VLOOKUP(H62&amp;"2",'細工'!$D$1:$F$198,3,FALSE)</f>
      </c>
      <c r="J63" s="49">
        <f>VLOOKUP(K62&amp;"2",'細工'!$D$1:$F$198,2,FALSE)</f>
        <v>0</v>
      </c>
      <c r="K63" s="50"/>
      <c r="L63" s="51">
        <f>VLOOKUP(K62&amp;"2",'細工'!$D$1:$F$198,3,FALSE)</f>
        <v>0</v>
      </c>
      <c r="M63" s="49" t="str">
        <f>VLOOKUP(N62&amp;"2",'細工'!$D$1:$F$198,2,FALSE)</f>
        <v>兵庫商業</v>
      </c>
      <c r="N63" s="50"/>
      <c r="O63" s="52">
        <f>VLOOKUP(N62&amp;"2",'細工'!$D$1:$F$198,3,FALSE)</f>
        <v>0</v>
      </c>
    </row>
    <row r="64" spans="3:15" ht="15" customHeight="1">
      <c r="C64" s="200"/>
      <c r="D64" s="49">
        <f>VLOOKUP(E62&amp;"3",'細工'!$D$1:$F$198,2,FALSE)</f>
      </c>
      <c r="E64" s="50"/>
      <c r="F64" s="51">
        <f>VLOOKUP(E62&amp;"3",'細工'!$D$1:$F$198,3,FALSE)</f>
      </c>
      <c r="G64" s="49">
        <f>VLOOKUP(H62&amp;"3",'細工'!$D$1:$F$198,2,FALSE)</f>
      </c>
      <c r="H64" s="50"/>
      <c r="I64" s="51">
        <f>VLOOKUP(H62&amp;"3",'細工'!$D$1:$F$198,3,FALSE)</f>
      </c>
      <c r="J64" s="49">
        <f>VLOOKUP(K62&amp;"3",'細工'!$D$1:$F$198,2,FALSE)</f>
        <v>0</v>
      </c>
      <c r="K64" s="50"/>
      <c r="L64" s="51">
        <f>VLOOKUP(K62&amp;"3",'細工'!$D$1:$F$198,3,FALSE)</f>
        <v>0</v>
      </c>
      <c r="M64" s="49">
        <f>VLOOKUP(N62&amp;"3",'細工'!$D$1:$F$198,2,FALSE)</f>
        <v>0</v>
      </c>
      <c r="N64" s="50"/>
      <c r="O64" s="52">
        <f>VLOOKUP(N62&amp;"3",'細工'!$D$1:$F$198,3,FALSE)</f>
        <v>0</v>
      </c>
    </row>
    <row r="65" spans="3:15" ht="15" customHeight="1">
      <c r="C65" s="200"/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2"/>
    </row>
    <row r="66" spans="3:15" ht="15" customHeight="1">
      <c r="C66" s="201"/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6"/>
    </row>
    <row r="67" spans="3:17" ht="15" customHeight="1">
      <c r="C67" s="196" t="str">
        <f>INDEX('日程表案'!$A$5:$T$11,Q67,1+S52)</f>
        <v>13：10～</v>
      </c>
      <c r="D67" s="46" t="str">
        <f>VLOOKUP(E67&amp;"1",'細工'!$D$1:$F$198,2,FALSE)</f>
        <v>舞子</v>
      </c>
      <c r="E67" s="47">
        <f>INDEX('日程表案'!$A$5:$T$11,$Q67,E$6+$S$52)</f>
        <v>19</v>
      </c>
      <c r="F67" s="48" t="str">
        <f>VLOOKUP(E67&amp;"1",'細工'!$D$1:$F$198,3,FALSE)</f>
        <v>神港学園</v>
      </c>
      <c r="G67" s="46" t="str">
        <f>VLOOKUP(H67&amp;"1",'細工'!$D$1:$F$198,2,FALSE)</f>
        <v>伊川谷</v>
      </c>
      <c r="H67" s="47">
        <f>INDEX('日程表案'!$A$5:$T$11,$Q67,H$6+$S$52)</f>
        <v>20</v>
      </c>
      <c r="I67" s="48" t="str">
        <f>VLOOKUP(H67&amp;"1",'細工'!$D$1:$F$198,3,FALSE)</f>
        <v>長田</v>
      </c>
      <c r="J67" s="46" t="str">
        <f>VLOOKUP(K67&amp;"1",'細工'!$D$1:$F$198,2,FALSE)</f>
        <v>親和女子</v>
      </c>
      <c r="K67" s="47" t="str">
        <f>INDEX('日程表案'!$A$5:$T$11,$Q67,K$6+$S$52)</f>
        <v>と</v>
      </c>
      <c r="L67" s="48" t="str">
        <f>VLOOKUP(K67&amp;"1",'細工'!$D$1:$F$198,3,FALSE)</f>
        <v>鳴尾</v>
      </c>
      <c r="M67" s="46" t="str">
        <f>VLOOKUP(N67&amp;"1",'細工'!$D$1:$F$198,2,FALSE)</f>
        <v>川西明峰</v>
      </c>
      <c r="N67" s="47" t="str">
        <f>INDEX('日程表案'!$A$5:$T$11,$Q67,N$6+$S$52)</f>
        <v>な</v>
      </c>
      <c r="O67" s="102" t="str">
        <f>VLOOKUP(N67&amp;"1",'細工'!$D$1:$F$198,3,FALSE)</f>
        <v>明石北</v>
      </c>
      <c r="Q67" s="43">
        <v>4</v>
      </c>
    </row>
    <row r="68" spans="3:15" ht="15" customHeight="1">
      <c r="C68" s="200"/>
      <c r="D68" s="49">
        <f>VLOOKUP(E67&amp;"2",'細工'!$D$1:$F$198,2,FALSE)</f>
        <v>0</v>
      </c>
      <c r="E68" s="50"/>
      <c r="F68" s="51">
        <f>VLOOKUP(E67&amp;"2",'細工'!$D$1:$F$198,3,FALSE)</f>
        <v>0</v>
      </c>
      <c r="G68" s="49" t="str">
        <f>VLOOKUP(H67&amp;"2",'細工'!$D$1:$F$198,2,FALSE)</f>
        <v>宝塚北</v>
      </c>
      <c r="H68" s="50"/>
      <c r="I68" s="51">
        <f>VLOOKUP(H67&amp;"2",'細工'!$D$1:$F$198,3,FALSE)</f>
        <v>0</v>
      </c>
      <c r="J68" s="49">
        <f>VLOOKUP(K67&amp;"2",'細工'!$D$1:$F$198,2,FALSE)</f>
        <v>0</v>
      </c>
      <c r="K68" s="50"/>
      <c r="L68" s="51" t="str">
        <f>VLOOKUP(K67&amp;"2",'細工'!$D$1:$F$198,3,FALSE)</f>
        <v>北須磨</v>
      </c>
      <c r="M68" s="49">
        <f>VLOOKUP(N67&amp;"2",'細工'!$D$1:$F$198,2,FALSE)</f>
        <v>0</v>
      </c>
      <c r="N68" s="50"/>
      <c r="O68" s="52">
        <f>VLOOKUP(N67&amp;"2",'細工'!$D$1:$F$198,3,FALSE)</f>
        <v>0</v>
      </c>
    </row>
    <row r="69" spans="3:15" ht="15" customHeight="1">
      <c r="C69" s="200"/>
      <c r="D69" s="49">
        <f>VLOOKUP(E67&amp;"3",'細工'!$D$1:$F$198,2,FALSE)</f>
      </c>
      <c r="E69" s="50"/>
      <c r="F69" s="51">
        <f>VLOOKUP(E67&amp;"3",'細工'!$D$1:$F$198,3,FALSE)</f>
      </c>
      <c r="G69" s="49">
        <f>VLOOKUP(H67&amp;"3",'細工'!$D$1:$F$198,2,FALSE)</f>
      </c>
      <c r="H69" s="50"/>
      <c r="I69" s="51">
        <f>VLOOKUP(H67&amp;"3",'細工'!$D$1:$F$198,3,FALSE)</f>
      </c>
      <c r="J69" s="49">
        <f>VLOOKUP(K67&amp;"3",'細工'!$D$1:$F$198,2,FALSE)</f>
        <v>0</v>
      </c>
      <c r="K69" s="50"/>
      <c r="L69" s="51">
        <f>VLOOKUP(K67&amp;"3",'細工'!$D$1:$F$198,3,FALSE)</f>
        <v>0</v>
      </c>
      <c r="M69" s="49">
        <f>VLOOKUP(N67&amp;"3",'細工'!$D$1:$F$198,2,FALSE)</f>
        <v>0</v>
      </c>
      <c r="N69" s="50"/>
      <c r="O69" s="52">
        <f>VLOOKUP(N67&amp;"3",'細工'!$D$1:$F$198,3,FALSE)</f>
        <v>0</v>
      </c>
    </row>
    <row r="70" spans="3:15" ht="15" customHeight="1">
      <c r="C70" s="200"/>
      <c r="D70" s="49"/>
      <c r="E70" s="50"/>
      <c r="F70" s="51"/>
      <c r="G70" s="49"/>
      <c r="H70" s="50"/>
      <c r="I70" s="51"/>
      <c r="J70" s="49"/>
      <c r="K70" s="50"/>
      <c r="L70" s="51"/>
      <c r="M70" s="49"/>
      <c r="N70" s="50"/>
      <c r="O70" s="52"/>
    </row>
    <row r="71" spans="3:15" ht="15" customHeight="1">
      <c r="C71" s="201"/>
      <c r="D71" s="53"/>
      <c r="E71" s="54"/>
      <c r="F71" s="55"/>
      <c r="G71" s="53"/>
      <c r="H71" s="54"/>
      <c r="I71" s="55"/>
      <c r="J71" s="53"/>
      <c r="K71" s="54"/>
      <c r="L71" s="55"/>
      <c r="M71" s="53"/>
      <c r="N71" s="54"/>
      <c r="O71" s="56"/>
    </row>
    <row r="72" spans="3:17" ht="15" customHeight="1">
      <c r="C72" s="196" t="str">
        <f>INDEX('日程表案'!$A$5:$T$11,Q72,1+S52)</f>
        <v>14：20～</v>
      </c>
      <c r="D72" s="46" t="str">
        <f>VLOOKUP(E72&amp;"1",'細工'!$D$1:$F$198,2,FALSE)</f>
        <v>育英</v>
      </c>
      <c r="E72" s="47">
        <f>INDEX('日程表案'!$A$5:$T$11,$Q72,E$6+$S$52)</f>
        <v>21</v>
      </c>
      <c r="F72" s="48" t="str">
        <f>VLOOKUP(E72&amp;"1",'細工'!$D$1:$F$198,3,FALSE)</f>
        <v>川西北陵</v>
      </c>
      <c r="G72" s="46" t="str">
        <f>VLOOKUP(H72&amp;"1",'細工'!$D$1:$F$198,2,FALSE)</f>
        <v>尼崎小田</v>
      </c>
      <c r="H72" s="47">
        <f>INDEX('日程表案'!$A$5:$T$11,$Q72,H$6+$S$52)</f>
        <v>22</v>
      </c>
      <c r="I72" s="48" t="str">
        <f>VLOOKUP(H72&amp;"1",'細工'!$D$1:$F$198,3,FALSE)</f>
        <v>市立神港</v>
      </c>
      <c r="J72" s="46" t="str">
        <f>VLOOKUP(K72&amp;"1",'細工'!$D$1:$F$198,2,FALSE)</f>
        <v>明石南</v>
      </c>
      <c r="K72" s="47" t="str">
        <f>INDEX('日程表案'!$A$5:$T$11,$Q72,K$6+$S$52)</f>
        <v>に</v>
      </c>
      <c r="L72" s="48" t="str">
        <f>VLOOKUP(K72&amp;"1",'細工'!$D$1:$F$198,3,FALSE)</f>
        <v>葺合</v>
      </c>
      <c r="M72" s="46" t="str">
        <f>VLOOKUP(N72&amp;"1",'細工'!$D$1:$F$198,2,FALSE)</f>
        <v>宝塚西</v>
      </c>
      <c r="N72" s="47" t="str">
        <f>INDEX('日程表案'!$A$5:$T$11,$Q72,N$6+$S$52)</f>
        <v>ぬ</v>
      </c>
      <c r="O72" s="102" t="str">
        <f>VLOOKUP(N72&amp;"1",'細工'!$D$1:$F$198,3,FALSE)</f>
        <v>明石</v>
      </c>
      <c r="Q72" s="43">
        <v>5</v>
      </c>
    </row>
    <row r="73" spans="3:15" ht="15" customHeight="1">
      <c r="C73" s="200"/>
      <c r="D73" s="49">
        <f>VLOOKUP(E72&amp;"2",'細工'!$D$1:$F$198,2,FALSE)</f>
      </c>
      <c r="E73" s="50"/>
      <c r="F73" s="51" t="str">
        <f>VLOOKUP(E72&amp;"2",'細工'!$D$1:$F$198,3,FALSE)</f>
        <v>神戸商業</v>
      </c>
      <c r="G73" s="49">
        <f>VLOOKUP(H72&amp;"2",'細工'!$D$1:$F$198,2,FALSE)</f>
        <v>0</v>
      </c>
      <c r="H73" s="50"/>
      <c r="I73" s="51">
        <f>VLOOKUP(H72&amp;"2",'細工'!$D$1:$F$198,3,FALSE)</f>
        <v>0</v>
      </c>
      <c r="J73" s="49">
        <f>VLOOKUP(K72&amp;"2",'細工'!$D$1:$F$198,2,FALSE)</f>
        <v>0</v>
      </c>
      <c r="K73" s="50"/>
      <c r="L73" s="51">
        <f>VLOOKUP(K72&amp;"2",'細工'!$D$1:$F$198,3,FALSE)</f>
        <v>0</v>
      </c>
      <c r="M73" s="49" t="str">
        <f>VLOOKUP(N72&amp;"2",'細工'!$D$1:$F$198,2,FALSE)</f>
        <v>伊川谷北</v>
      </c>
      <c r="N73" s="50"/>
      <c r="O73" s="52">
        <f>VLOOKUP(N72&amp;"2",'細工'!$D$1:$F$198,3,FALSE)</f>
        <v>0</v>
      </c>
    </row>
    <row r="74" spans="3:15" ht="15" customHeight="1">
      <c r="C74" s="200"/>
      <c r="D74" s="49">
        <f>VLOOKUP(E72&amp;"3",'細工'!$D$1:$F$198,2,FALSE)</f>
      </c>
      <c r="E74" s="50"/>
      <c r="F74" s="51">
        <f>VLOOKUP(E72&amp;"3",'細工'!$D$1:$F$198,3,FALSE)</f>
      </c>
      <c r="G74" s="49">
        <f>VLOOKUP(H72&amp;"3",'細工'!$D$1:$F$198,2,FALSE)</f>
      </c>
      <c r="H74" s="50"/>
      <c r="I74" s="51">
        <f>VLOOKUP(H72&amp;"3",'細工'!$D$1:$F$198,3,FALSE)</f>
      </c>
      <c r="J74" s="49">
        <f>VLOOKUP(K72&amp;"3",'細工'!$D$1:$F$198,2,FALSE)</f>
        <v>0</v>
      </c>
      <c r="K74" s="50"/>
      <c r="L74" s="51">
        <f>VLOOKUP(K72&amp;"3",'細工'!$D$1:$F$198,3,FALSE)</f>
        <v>0</v>
      </c>
      <c r="M74" s="49">
        <f>VLOOKUP(N72&amp;"3",'細工'!$D$1:$F$198,2,FALSE)</f>
        <v>0</v>
      </c>
      <c r="N74" s="50"/>
      <c r="O74" s="52">
        <f>VLOOKUP(N72&amp;"3",'細工'!$D$1:$F$198,3,FALSE)</f>
        <v>0</v>
      </c>
    </row>
    <row r="75" spans="3:15" ht="15" customHeight="1">
      <c r="C75" s="200"/>
      <c r="D75" s="49"/>
      <c r="E75" s="50"/>
      <c r="F75" s="51"/>
      <c r="G75" s="49"/>
      <c r="H75" s="50"/>
      <c r="I75" s="51"/>
      <c r="J75" s="49"/>
      <c r="K75" s="50"/>
      <c r="L75" s="51"/>
      <c r="M75" s="49"/>
      <c r="N75" s="50"/>
      <c r="O75" s="52"/>
    </row>
    <row r="76" spans="3:15" ht="15" customHeight="1">
      <c r="C76" s="201"/>
      <c r="D76" s="53"/>
      <c r="E76" s="54"/>
      <c r="F76" s="55"/>
      <c r="G76" s="53"/>
      <c r="H76" s="54"/>
      <c r="I76" s="55"/>
      <c r="J76" s="53"/>
      <c r="K76" s="54"/>
      <c r="L76" s="55"/>
      <c r="M76" s="53"/>
      <c r="N76" s="54"/>
      <c r="O76" s="56"/>
    </row>
    <row r="77" spans="3:17" ht="15" customHeight="1">
      <c r="C77" s="196" t="str">
        <f>INDEX('日程表案'!$A$5:$T$11,Q77,1+S52)</f>
        <v>15：30～</v>
      </c>
      <c r="D77" s="46" t="str">
        <f>VLOOKUP(E77&amp;"1",'細工'!$D$1:$F$198,2,FALSE)</f>
        <v>川西緑台</v>
      </c>
      <c r="E77" s="47">
        <f>INDEX('日程表案'!$A$5:$T$11,$Q77,E$6+$S$52)</f>
        <v>23</v>
      </c>
      <c r="F77" s="48" t="str">
        <f>VLOOKUP(E77&amp;"1",'細工'!$D$1:$F$198,3,FALSE)</f>
        <v>神戸鈴蘭台</v>
      </c>
      <c r="G77" s="46" t="str">
        <f>VLOOKUP(H77&amp;"1",'細工'!$D$1:$F$198,2,FALSE)</f>
        <v>滝川</v>
      </c>
      <c r="H77" s="47">
        <f>INDEX('日程表案'!$A$5:$T$11,$Q77,H$6+$S$52)</f>
        <v>24</v>
      </c>
      <c r="I77" s="48" t="str">
        <f>VLOOKUP(H77&amp;"1",'細工'!$D$1:$F$198,3,FALSE)</f>
        <v>兵庫工業</v>
      </c>
      <c r="J77" s="46" t="str">
        <f>VLOOKUP(K77&amp;"1",'細工'!$D$1:$F$198,2,FALSE)</f>
        <v>県伊丹</v>
      </c>
      <c r="K77" s="47">
        <f>INDEX('日程表案'!$A$5:$T$11,$Q77,K$6+$S$52)</f>
        <v>25</v>
      </c>
      <c r="L77" s="48" t="str">
        <f>VLOOKUP(K77&amp;"1",'細工'!$D$1:$F$198,3,FALSE)</f>
        <v>神戸科技</v>
      </c>
      <c r="M77" s="46" t="str">
        <f>VLOOKUP(N77&amp;"1",'細工'!$D$1:$F$198,2,FALSE)</f>
        <v>夙川学院</v>
      </c>
      <c r="N77" s="47" t="str">
        <f>INDEX('日程表案'!$A$5:$T$11,$Q77,N$6+$S$52)</f>
        <v>く</v>
      </c>
      <c r="O77" s="102" t="str">
        <f>VLOOKUP(N77&amp;"1",'細工'!$D$1:$F$198,3,FALSE)</f>
        <v>兵庫工業</v>
      </c>
      <c r="Q77" s="43">
        <v>6</v>
      </c>
    </row>
    <row r="78" spans="3:15" ht="15" customHeight="1">
      <c r="C78" s="200"/>
      <c r="D78" s="49">
        <f>VLOOKUP(E77&amp;"2",'細工'!$D$1:$F$198,2,FALSE)</f>
      </c>
      <c r="E78" s="50"/>
      <c r="F78" s="51" t="str">
        <f>VLOOKUP(E77&amp;"2",'細工'!$D$1:$F$198,3,FALSE)</f>
        <v>須磨東</v>
      </c>
      <c r="G78" s="49" t="str">
        <f>VLOOKUP(H77&amp;"2",'細工'!$D$1:$F$198,2,FALSE)</f>
        <v>西宮北</v>
      </c>
      <c r="H78" s="50"/>
      <c r="I78" s="51">
        <f>VLOOKUP(H77&amp;"2",'細工'!$D$1:$F$198,3,FALSE)</f>
      </c>
      <c r="J78" s="49">
        <f>VLOOKUP(K77&amp;"2",'細工'!$D$1:$F$198,2,FALSE)</f>
      </c>
      <c r="K78" s="50"/>
      <c r="L78" s="51" t="str">
        <f>VLOOKUP(K77&amp;"2",'細工'!$D$1:$F$198,3,FALSE)</f>
        <v>明石清水</v>
      </c>
      <c r="M78" s="49">
        <f>VLOOKUP(N77&amp;"2",'細工'!$D$1:$F$198,2,FALSE)</f>
        <v>0</v>
      </c>
      <c r="N78" s="50"/>
      <c r="O78" s="52" t="str">
        <f>VLOOKUP(N77&amp;"2",'細工'!$D$1:$F$198,3,FALSE)</f>
        <v>県立西宮</v>
      </c>
    </row>
    <row r="79" spans="3:15" ht="15" customHeight="1">
      <c r="C79" s="200"/>
      <c r="D79" s="49">
        <f>VLOOKUP(E77&amp;"3",'細工'!$D$1:$F$198,2,FALSE)</f>
      </c>
      <c r="E79" s="50"/>
      <c r="F79" s="51">
        <f>VLOOKUP(E77&amp;"3",'細工'!$D$1:$F$198,3,FALSE)</f>
      </c>
      <c r="G79" s="49">
        <f>VLOOKUP(H77&amp;"3",'細工'!$D$1:$F$198,2,FALSE)</f>
      </c>
      <c r="H79" s="50"/>
      <c r="I79" s="51">
        <f>VLOOKUP(H77&amp;"3",'細工'!$D$1:$F$198,3,FALSE)</f>
      </c>
      <c r="J79" s="49">
        <f>VLOOKUP(K77&amp;"3",'細工'!$D$1:$F$198,2,FALSE)</f>
      </c>
      <c r="K79" s="50"/>
      <c r="L79" s="51">
        <f>VLOOKUP(K77&amp;"3",'細工'!$D$1:$F$198,3,FALSE)</f>
      </c>
      <c r="M79" s="49">
        <f>VLOOKUP(N77&amp;"3",'細工'!$D$1:$F$198,2,FALSE)</f>
        <v>0</v>
      </c>
      <c r="N79" s="50"/>
      <c r="O79" s="52">
        <f>VLOOKUP(N77&amp;"3",'細工'!$D$1:$F$198,3,FALSE)</f>
        <v>0</v>
      </c>
    </row>
    <row r="80" spans="3:15" ht="15" customHeight="1">
      <c r="C80" s="200"/>
      <c r="D80" s="49"/>
      <c r="E80" s="50"/>
      <c r="F80" s="51"/>
      <c r="G80" s="49"/>
      <c r="H80" s="50"/>
      <c r="I80" s="51"/>
      <c r="J80" s="49"/>
      <c r="K80" s="50"/>
      <c r="L80" s="51"/>
      <c r="M80" s="49"/>
      <c r="N80" s="50"/>
      <c r="O80" s="52"/>
    </row>
    <row r="81" spans="3:15" ht="15" customHeight="1">
      <c r="C81" s="201"/>
      <c r="D81" s="53"/>
      <c r="E81" s="54"/>
      <c r="F81" s="55"/>
      <c r="G81" s="53"/>
      <c r="H81" s="54"/>
      <c r="I81" s="55"/>
      <c r="J81" s="53"/>
      <c r="K81" s="54"/>
      <c r="L81" s="55"/>
      <c r="M81" s="53"/>
      <c r="N81" s="54"/>
      <c r="O81" s="56"/>
    </row>
    <row r="82" spans="3:17" ht="15" customHeight="1">
      <c r="C82" s="196" t="str">
        <f>INDEX('日程表案'!$A$5:$T$11,Q82,1+S52)</f>
        <v>16：40～</v>
      </c>
      <c r="D82" s="46" t="str">
        <f>VLOOKUP(E82&amp;"1",'細工'!$D$1:$F$198,2,FALSE)</f>
        <v>東播磨</v>
      </c>
      <c r="E82" s="47">
        <f>INDEX('日程表案'!$A$5:$T$11,$Q82,E$6+$S$52)</f>
        <v>26</v>
      </c>
      <c r="F82" s="48" t="str">
        <f>VLOOKUP(E82&amp;"1",'細工'!$D$1:$F$198,3,FALSE)</f>
        <v>西宮南</v>
      </c>
      <c r="G82" s="46" t="str">
        <f>VLOOKUP(H82&amp;"1",'細工'!$D$1:$F$198,2,FALSE)</f>
        <v>川西明峰</v>
      </c>
      <c r="H82" s="47">
        <f>INDEX('日程表案'!$A$5:$T$11,$Q82,H$6+$S$52)</f>
        <v>27</v>
      </c>
      <c r="I82" s="48" t="str">
        <f>VLOOKUP(H82&amp;"1",'細工'!$D$1:$F$198,3,FALSE)</f>
        <v>伊丹北</v>
      </c>
      <c r="J82" s="46" t="str">
        <f>VLOOKUP(K82&amp;"1",'細工'!$D$1:$F$198,2,FALSE)</f>
        <v>東播工業</v>
      </c>
      <c r="K82" s="47">
        <f>INDEX('日程表案'!$A$5:$T$11,$Q82,K$6+$S$52)</f>
        <v>28</v>
      </c>
      <c r="L82" s="48" t="str">
        <f>VLOOKUP(K82&amp;"1",'細工'!$D$1:$F$198,3,FALSE)</f>
        <v>高砂南</v>
      </c>
      <c r="M82" s="46">
        <f>VLOOKUP(N82&amp;"1",'細工'!$D$1:$F$198,2,FALSE)</f>
      </c>
      <c r="N82" s="47">
        <f>INDEX('日程表案'!$A$5:$T$11,$Q82,N$6+$S$52)</f>
        <v>0</v>
      </c>
      <c r="O82" s="102">
        <f>VLOOKUP(N82&amp;"1",'細工'!$D$1:$F$198,3,FALSE)</f>
      </c>
      <c r="Q82" s="43">
        <v>7</v>
      </c>
    </row>
    <row r="83" spans="3:15" ht="15" customHeight="1">
      <c r="C83" s="200"/>
      <c r="D83" s="49" t="str">
        <f>VLOOKUP(E82&amp;"2",'細工'!$D$1:$F$198,2,FALSE)</f>
        <v>県立尼崎</v>
      </c>
      <c r="E83" s="50"/>
      <c r="F83" s="51">
        <f>VLOOKUP(E82&amp;"2",'細工'!$D$1:$F$198,3,FALSE)</f>
      </c>
      <c r="G83" s="49">
        <f>VLOOKUP(H82&amp;"2",'細工'!$D$1:$F$198,2,FALSE)</f>
        <v>0</v>
      </c>
      <c r="H83" s="50"/>
      <c r="I83" s="51">
        <f>VLOOKUP(H82&amp;"2",'細工'!$D$1:$F$198,3,FALSE)</f>
        <v>0</v>
      </c>
      <c r="J83" s="49" t="str">
        <f>VLOOKUP(K82&amp;"2",'細工'!$D$1:$F$198,2,FALSE)</f>
        <v>加古川北</v>
      </c>
      <c r="K83" s="50"/>
      <c r="L83" s="51">
        <f>VLOOKUP(K82&amp;"2",'細工'!$D$1:$F$198,3,FALSE)</f>
      </c>
      <c r="M83" s="49">
        <f>VLOOKUP(N82&amp;"2",'細工'!$D$1:$F$198,2,FALSE)</f>
      </c>
      <c r="N83" s="50"/>
      <c r="O83" s="52">
        <f>VLOOKUP(N82&amp;"2",'細工'!$D$1:$F$198,3,FALSE)</f>
      </c>
    </row>
    <row r="84" spans="3:15" ht="15" customHeight="1">
      <c r="C84" s="200"/>
      <c r="D84" s="49">
        <f>VLOOKUP(E82&amp;"3",'細工'!$D$1:$F$198,2,FALSE)</f>
      </c>
      <c r="E84" s="50"/>
      <c r="F84" s="51">
        <f>VLOOKUP(E82&amp;"3",'細工'!$D$1:$F$198,3,FALSE)</f>
      </c>
      <c r="G84" s="49">
        <f>VLOOKUP(H82&amp;"3",'細工'!$D$1:$F$198,2,FALSE)</f>
      </c>
      <c r="H84" s="50"/>
      <c r="I84" s="51">
        <f>VLOOKUP(H82&amp;"3",'細工'!$D$1:$F$198,3,FALSE)</f>
      </c>
      <c r="J84" s="49">
        <f>VLOOKUP(K82&amp;"3",'細工'!$D$1:$F$198,2,FALSE)</f>
      </c>
      <c r="K84" s="50"/>
      <c r="L84" s="51">
        <f>VLOOKUP(K82&amp;"3",'細工'!$D$1:$F$198,3,FALSE)</f>
      </c>
      <c r="M84" s="49">
        <f>VLOOKUP(N82&amp;"3",'細工'!$D$1:$F$198,2,FALSE)</f>
      </c>
      <c r="N84" s="50"/>
      <c r="O84" s="52">
        <f>VLOOKUP(N82&amp;"3",'細工'!$D$1:$F$198,3,FALSE)</f>
      </c>
    </row>
    <row r="85" spans="3:15" ht="15" customHeight="1">
      <c r="C85" s="200"/>
      <c r="D85" s="49"/>
      <c r="E85" s="50"/>
      <c r="F85" s="51"/>
      <c r="G85" s="49"/>
      <c r="H85" s="50"/>
      <c r="I85" s="51"/>
      <c r="J85" s="49"/>
      <c r="K85" s="50"/>
      <c r="L85" s="51"/>
      <c r="M85" s="49"/>
      <c r="N85" s="50"/>
      <c r="O85" s="52"/>
    </row>
    <row r="86" spans="3:15" ht="15" customHeight="1" thickBot="1">
      <c r="C86" s="202"/>
      <c r="D86" s="103"/>
      <c r="E86" s="104"/>
      <c r="F86" s="105"/>
      <c r="G86" s="103"/>
      <c r="H86" s="104"/>
      <c r="I86" s="105"/>
      <c r="J86" s="103"/>
      <c r="K86" s="104"/>
      <c r="L86" s="105"/>
      <c r="M86" s="103"/>
      <c r="N86" s="104"/>
      <c r="O86" s="106"/>
    </row>
    <row r="88" ht="15" thickBot="1"/>
    <row r="89" spans="3:15" ht="24">
      <c r="C89" s="203" t="str">
        <f>INDEX('日程表案'!$A$2:$T$2,1,1+S92)</f>
        <v>５月３０日（日）</v>
      </c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5"/>
    </row>
    <row r="90" spans="3:15" ht="18.75">
      <c r="C90" s="206" t="s">
        <v>54</v>
      </c>
      <c r="D90" s="208" t="str">
        <f>INDEX('日程表案'!$A$3:$T$3,1,3+S92)</f>
        <v>武庫川女子大学総合スタジアム</v>
      </c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10"/>
    </row>
    <row r="91" spans="3:15" ht="15" customHeight="1">
      <c r="C91" s="207"/>
      <c r="D91" s="3"/>
      <c r="E91" s="4" t="s">
        <v>55</v>
      </c>
      <c r="F91" s="45"/>
      <c r="G91" s="3"/>
      <c r="H91" s="4" t="s">
        <v>61</v>
      </c>
      <c r="I91" s="45"/>
      <c r="J91" s="3"/>
      <c r="K91" s="4" t="s">
        <v>60</v>
      </c>
      <c r="L91" s="45"/>
      <c r="M91" s="3"/>
      <c r="N91" s="4" t="s">
        <v>59</v>
      </c>
      <c r="O91" s="5"/>
    </row>
    <row r="92" spans="3:19" ht="15" customHeight="1">
      <c r="C92" s="196" t="str">
        <f>INDEX('日程表案'!$A$5:$T$11,Q92,1+S92)</f>
        <v>10：00～</v>
      </c>
      <c r="D92" s="46" t="str">
        <f>VLOOKUP(E92&amp;"1",'細工'!$D$1:$F$198,2,FALSE)</f>
        <v>神戸国際大附</v>
      </c>
      <c r="E92" s="47">
        <f>INDEX('日程表案'!$A$5:$T$11,$Q92,E$6+$S$92)</f>
        <v>29</v>
      </c>
      <c r="F92" s="48" t="str">
        <f>VLOOKUP(E92&amp;"1",'細工'!$D$1:$F$198,3,FALSE)</f>
        <v>北須磨</v>
      </c>
      <c r="G92" s="46" t="str">
        <f>VLOOKUP(H92&amp;"1",'細工'!$D$1:$F$198,2,FALSE)</f>
        <v>柏原</v>
      </c>
      <c r="H92" s="47">
        <f>INDEX('日程表案'!$A$5:$T$11,$Q92,H$6+$S$92)</f>
        <v>30</v>
      </c>
      <c r="I92" s="48" t="str">
        <f>VLOOKUP(H92&amp;"1",'細工'!$D$1:$F$198,3,FALSE)</f>
        <v>神戸北</v>
      </c>
      <c r="J92" s="46" t="str">
        <f>VLOOKUP(K92&amp;"1",'細工'!$D$1:$F$207,2,FALSE)</f>
        <v>夙川学院</v>
      </c>
      <c r="K92" s="47" t="str">
        <f>INDEX('日程表案'!$A$5:$T$11,$Q92,K$6+$S$92)</f>
        <v>ね</v>
      </c>
      <c r="L92" s="48" t="str">
        <f>VLOOKUP(K92&amp;"1",'細工'!$D$1:$F$207,3,FALSE)</f>
        <v>六甲アイランド</v>
      </c>
      <c r="M92" s="46" t="str">
        <f>VLOOKUP(N92&amp;"1",'細工'!$D$1:$F$207,2,FALSE)</f>
        <v>神戸科技</v>
      </c>
      <c r="N92" s="47" t="str">
        <f>INDEX('日程表案'!$A$5:$T$11,$Q92,N$6+$S$92)</f>
        <v>の</v>
      </c>
      <c r="O92" s="102" t="str">
        <f>VLOOKUP(N92&amp;"1",'細工'!$D$1:$F$207,3,FALSE)</f>
        <v>園田学園</v>
      </c>
      <c r="Q92" s="43">
        <v>1</v>
      </c>
      <c r="S92" s="43">
        <v>14</v>
      </c>
    </row>
    <row r="93" spans="3:15" ht="15" customHeight="1">
      <c r="C93" s="197"/>
      <c r="D93" s="49" t="str">
        <f>VLOOKUP(E92&amp;"2",'細工'!$D$1:$F$198,2,FALSE)</f>
        <v>報徳学園</v>
      </c>
      <c r="E93" s="50"/>
      <c r="F93" s="51" t="str">
        <f>VLOOKUP(E92&amp;"2",'細工'!$D$1:$F$198,3,FALSE)</f>
        <v>明石城西</v>
      </c>
      <c r="G93" s="49" t="str">
        <f>VLOOKUP(H92&amp;"2",'細工'!$D$1:$F$198,2,FALSE)</f>
        <v>伊川谷北</v>
      </c>
      <c r="H93" s="50"/>
      <c r="I93" s="51" t="str">
        <f>VLOOKUP(H92&amp;"2",'細工'!$D$1:$F$198,3,FALSE)</f>
        <v>西宮東</v>
      </c>
      <c r="J93" s="49" t="str">
        <f>VLOOKUP(K92&amp;"2",'細工'!$D$1:$F$207,2,FALSE)</f>
        <v>兵庫工業</v>
      </c>
      <c r="K93" s="50"/>
      <c r="L93" s="51" t="str">
        <f>VLOOKUP(K92&amp;"2",'細工'!$D$1:$F$207,3,FALSE)</f>
        <v>加古川南</v>
      </c>
      <c r="M93" s="49" t="str">
        <f>VLOOKUP(N92&amp;"2",'細工'!$D$1:$F$207,2,FALSE)</f>
        <v>川西緑台</v>
      </c>
      <c r="N93" s="50"/>
      <c r="O93" s="52" t="str">
        <f>VLOOKUP(N92&amp;"2",'細工'!$D$1:$F$207,3,FALSE)</f>
        <v>神戸商業</v>
      </c>
    </row>
    <row r="94" spans="3:15" ht="15" customHeight="1">
      <c r="C94" s="197"/>
      <c r="D94" s="49" t="str">
        <f>VLOOKUP(E92&amp;"3",'細工'!$D$1:$F$198,2,FALSE)</f>
        <v>六甲アイランド</v>
      </c>
      <c r="E94" s="50"/>
      <c r="F94" s="51">
        <f>VLOOKUP(E92&amp;"3",'細工'!$D$1:$F$198,3,FALSE)</f>
      </c>
      <c r="G94" s="49" t="str">
        <f>VLOOKUP(H92&amp;"3",'細工'!$D$1:$F$198,2,FALSE)</f>
        <v>明石西</v>
      </c>
      <c r="H94" s="50"/>
      <c r="I94" s="51" t="str">
        <f>VLOOKUP(H92&amp;"3",'細工'!$D$1:$F$198,3,FALSE)</f>
        <v>明石</v>
      </c>
      <c r="J94" s="49" t="str">
        <f>VLOOKUP(K92&amp;"3",'細工'!$D$1:$F$207,2,FALSE)</f>
        <v>県立西宮</v>
      </c>
      <c r="K94" s="50"/>
      <c r="L94" s="51">
        <f>VLOOKUP(K92&amp;"3",'細工'!$D$1:$F$207,3,FALSE)</f>
        <v>0</v>
      </c>
      <c r="M94" s="49">
        <f>VLOOKUP(N92&amp;"3",'細工'!$D$1:$F$207,2,FALSE)</f>
        <v>0</v>
      </c>
      <c r="N94" s="50"/>
      <c r="O94" s="52">
        <f>VLOOKUP(N92&amp;"3",'細工'!$D$1:$F$207,3,FALSE)</f>
        <v>0</v>
      </c>
    </row>
    <row r="95" spans="3:15" ht="15" customHeight="1">
      <c r="C95" s="197"/>
      <c r="D95" s="49"/>
      <c r="E95" s="50"/>
      <c r="F95" s="51"/>
      <c r="G95" s="49"/>
      <c r="H95" s="50"/>
      <c r="I95" s="51"/>
      <c r="J95" s="49"/>
      <c r="K95" s="50"/>
      <c r="L95" s="51"/>
      <c r="M95" s="49"/>
      <c r="N95" s="50"/>
      <c r="O95" s="52"/>
    </row>
    <row r="96" spans="3:15" ht="15" customHeight="1">
      <c r="C96" s="198"/>
      <c r="D96" s="53"/>
      <c r="E96" s="54"/>
      <c r="F96" s="55"/>
      <c r="G96" s="53"/>
      <c r="H96" s="54"/>
      <c r="I96" s="55"/>
      <c r="J96" s="53"/>
      <c r="K96" s="54"/>
      <c r="L96" s="55"/>
      <c r="M96" s="53"/>
      <c r="N96" s="54"/>
      <c r="O96" s="56"/>
    </row>
    <row r="97" spans="3:17" ht="15" customHeight="1">
      <c r="C97" s="196" t="str">
        <f>INDEX('日程表案'!$A$5:$T$11,Q97,1+S92)</f>
        <v>11：20～</v>
      </c>
      <c r="D97" s="46" t="str">
        <f>VLOOKUP(E97&amp;"1",'細工'!$D$1:$F$198,2,FALSE)</f>
        <v>三田学園</v>
      </c>
      <c r="E97" s="47">
        <f>INDEX('日程表案'!$A$5:$T$11,$Q97,E$6+$S$92)</f>
        <v>31</v>
      </c>
      <c r="F97" s="48" t="str">
        <f>VLOOKUP(E97&amp;"1",'細工'!$D$1:$F$198,3,FALSE)</f>
        <v>明石北</v>
      </c>
      <c r="G97" s="46" t="str">
        <f>VLOOKUP(H97&amp;"1",'細工'!$D$1:$F$198,2,FALSE)</f>
        <v>舞子</v>
      </c>
      <c r="H97" s="47">
        <f>INDEX('日程表案'!$A$5:$T$11,$Q97,H$6+$S$92)</f>
        <v>32</v>
      </c>
      <c r="I97" s="48" t="str">
        <f>VLOOKUP(H97&amp;"1",'細工'!$D$1:$F$198,3,FALSE)</f>
        <v>伊川谷</v>
      </c>
      <c r="J97" s="46" t="str">
        <f>VLOOKUP(K97&amp;"1",'細工'!$D$1:$F$207,2,FALSE)</f>
        <v>明石清水</v>
      </c>
      <c r="K97" s="47" t="str">
        <f>INDEX('日程表案'!$A$5:$T$11,$Q97,K$6+$S$92)</f>
        <v>は</v>
      </c>
      <c r="L97" s="48" t="str">
        <f>VLOOKUP(K97&amp;"1",'細工'!$D$1:$F$207,3,FALSE)</f>
        <v>県立尼崎</v>
      </c>
      <c r="M97" s="46" t="str">
        <f>VLOOKUP(N97&amp;"1",'細工'!$D$1:$F$207,2,FALSE)</f>
        <v>神戸北</v>
      </c>
      <c r="N97" s="47" t="str">
        <f>INDEX('日程表案'!$A$5:$T$11,$Q97,N$6+$S$92)</f>
        <v>ひ</v>
      </c>
      <c r="O97" s="102" t="str">
        <f>VLOOKUP(N97&amp;"1",'細工'!$D$1:$F$207,3,FALSE)</f>
        <v>明石西</v>
      </c>
      <c r="Q97" s="43">
        <v>2</v>
      </c>
    </row>
    <row r="98" spans="3:15" ht="15" customHeight="1">
      <c r="C98" s="197"/>
      <c r="D98" s="49" t="str">
        <f>VLOOKUP(E97&amp;"2",'細工'!$D$1:$F$198,2,FALSE)</f>
        <v>宝塚西</v>
      </c>
      <c r="E98" s="50"/>
      <c r="F98" s="51" t="str">
        <f>VLOOKUP(E97&amp;"2",'細工'!$D$1:$F$198,3,FALSE)</f>
        <v>村野工業</v>
      </c>
      <c r="G98" s="49" t="str">
        <f>VLOOKUP(H97&amp;"2",'細工'!$D$1:$F$198,2,FALSE)</f>
        <v>神港学園</v>
      </c>
      <c r="H98" s="50"/>
      <c r="I98" s="51" t="str">
        <f>VLOOKUP(H97&amp;"2",'細工'!$D$1:$F$198,3,FALSE)</f>
        <v>宝塚北</v>
      </c>
      <c r="J98" s="49" t="str">
        <f>VLOOKUP(K97&amp;"2",'細工'!$D$1:$F$207,2,FALSE)</f>
        <v>宝塚北</v>
      </c>
      <c r="K98" s="50"/>
      <c r="L98" s="51" t="str">
        <f>VLOOKUP(K97&amp;"2",'細工'!$D$1:$F$207,3,FALSE)</f>
        <v>県立伊丹</v>
      </c>
      <c r="M98" s="49" t="str">
        <f>VLOOKUP(N97&amp;"2",'細工'!$D$1:$F$207,2,FALSE)</f>
        <v>伊丹北</v>
      </c>
      <c r="N98" s="50"/>
      <c r="O98" s="52" t="str">
        <f>VLOOKUP(N97&amp;"2",'細工'!$D$1:$F$207,3,FALSE)</f>
        <v>神戸鈴蘭台</v>
      </c>
    </row>
    <row r="99" spans="3:15" ht="15" customHeight="1">
      <c r="C99" s="197"/>
      <c r="D99" s="49" t="str">
        <f>VLOOKUP(E97&amp;"3",'細工'!$D$1:$F$198,2,FALSE)</f>
        <v>市立西宮</v>
      </c>
      <c r="E99" s="50"/>
      <c r="F99" s="51" t="str">
        <f>VLOOKUP(E97&amp;"3",'細工'!$D$1:$F$198,3,FALSE)</f>
        <v>明石南</v>
      </c>
      <c r="G99" s="49">
        <f>VLOOKUP(H97&amp;"3",'細工'!$D$1:$F$198,2,FALSE)</f>
        <v>0</v>
      </c>
      <c r="H99" s="50"/>
      <c r="I99" s="51" t="str">
        <f>VLOOKUP(H97&amp;"3",'細工'!$D$1:$F$198,3,FALSE)</f>
        <v>長田</v>
      </c>
      <c r="J99" s="49" t="str">
        <f>VLOOKUP(K97&amp;"3",'細工'!$D$1:$F$207,2,FALSE)</f>
        <v>尼崎小田</v>
      </c>
      <c r="K99" s="50"/>
      <c r="L99" s="51">
        <f>VLOOKUP(K97&amp;"3",'細工'!$D$1:$F$207,3,FALSE)</f>
        <v>0</v>
      </c>
      <c r="M99" s="49">
        <f>VLOOKUP(N97&amp;"3",'細工'!$D$1:$F$207,2,FALSE)</f>
        <v>0</v>
      </c>
      <c r="N99" s="50"/>
      <c r="O99" s="52" t="str">
        <f>VLOOKUP(N97&amp;"3",'細工'!$D$1:$F$207,3,FALSE)</f>
        <v>神戸星城</v>
      </c>
    </row>
    <row r="100" spans="3:15" ht="15" customHeight="1">
      <c r="C100" s="197"/>
      <c r="D100" s="49"/>
      <c r="E100" s="50"/>
      <c r="F100" s="51"/>
      <c r="G100" s="49"/>
      <c r="H100" s="50"/>
      <c r="I100" s="51"/>
      <c r="J100" s="49"/>
      <c r="K100" s="50"/>
      <c r="L100" s="51"/>
      <c r="M100" s="49"/>
      <c r="N100" s="50"/>
      <c r="O100" s="52"/>
    </row>
    <row r="101" spans="3:15" ht="15" customHeight="1">
      <c r="C101" s="198"/>
      <c r="D101" s="53"/>
      <c r="E101" s="54"/>
      <c r="F101" s="55"/>
      <c r="G101" s="53"/>
      <c r="H101" s="54"/>
      <c r="I101" s="55"/>
      <c r="J101" s="53"/>
      <c r="K101" s="54"/>
      <c r="L101" s="55"/>
      <c r="M101" s="53"/>
      <c r="N101" s="54"/>
      <c r="O101" s="56"/>
    </row>
    <row r="102" spans="3:17" ht="15" customHeight="1">
      <c r="C102" s="196" t="str">
        <f>INDEX('日程表案'!$A$5:$T$11,Q102,1+S92)</f>
        <v>☆12：40～</v>
      </c>
      <c r="D102" s="46" t="str">
        <f>VLOOKUP(E102&amp;"1",'細工'!$D$1:$F$198,2,FALSE)</f>
        <v>育英</v>
      </c>
      <c r="E102" s="47">
        <f>INDEX('日程表案'!$A$5:$T$11,$Q102,E$6+$S$92)</f>
        <v>33</v>
      </c>
      <c r="F102" s="48" t="str">
        <f>VLOOKUP(E102&amp;"1",'細工'!$D$1:$F$198,3,FALSE)</f>
        <v>尼崎小田</v>
      </c>
      <c r="G102" s="46" t="str">
        <f>VLOOKUP(H102&amp;"1",'細工'!$D$1:$F$198,2,FALSE)</f>
        <v>川西緑台</v>
      </c>
      <c r="H102" s="47">
        <f>INDEX('日程表案'!$A$5:$T$11,$Q102,H$6+$S$92)</f>
        <v>34</v>
      </c>
      <c r="I102" s="48" t="str">
        <f>VLOOKUP(H102&amp;"1",'細工'!$D$1:$F$198,3,FALSE)</f>
        <v>滝川</v>
      </c>
      <c r="J102" s="46" t="str">
        <f>VLOOKUP(K102&amp;"1",'細工'!$D$1:$F$207,2,FALSE)</f>
        <v>武庫川女大附</v>
      </c>
      <c r="K102" s="47" t="str">
        <f>INDEX('日程表案'!$A$5:$T$11,$Q102,K$6+$S$92)</f>
        <v>ふ</v>
      </c>
      <c r="L102" s="48" t="str">
        <f>VLOOKUP(K102&amp;"1",'細工'!$D$1:$F$207,3,FALSE)</f>
        <v>甲子園学院</v>
      </c>
      <c r="M102" s="46" t="str">
        <f>VLOOKUP(N102&amp;"1",'細工'!$D$1:$F$207,2,FALSE)</f>
        <v>須磨東</v>
      </c>
      <c r="N102" s="47" t="str">
        <f>INDEX('日程表案'!$A$5:$T$11,$Q102,N$6+$S$92)</f>
        <v>へ</v>
      </c>
      <c r="O102" s="102" t="str">
        <f>VLOOKUP(N102&amp;"1",'細工'!$D$1:$F$207,3,FALSE)</f>
        <v>市立西宮</v>
      </c>
      <c r="Q102" s="43">
        <v>3</v>
      </c>
    </row>
    <row r="103" spans="3:15" ht="15" customHeight="1">
      <c r="C103" s="197"/>
      <c r="D103" s="49" t="str">
        <f>VLOOKUP(E102&amp;"2",'細工'!$D$1:$F$198,2,FALSE)</f>
        <v>川西北陵</v>
      </c>
      <c r="E103" s="50"/>
      <c r="F103" s="51" t="str">
        <f>VLOOKUP(E102&amp;"2",'細工'!$D$1:$F$198,3,FALSE)</f>
        <v>市立神港</v>
      </c>
      <c r="G103" s="49" t="str">
        <f>VLOOKUP(H102&amp;"2",'細工'!$D$1:$F$198,2,FALSE)</f>
        <v>神戸鈴蘭台</v>
      </c>
      <c r="H103" s="50"/>
      <c r="I103" s="51" t="str">
        <f>VLOOKUP(H102&amp;"2",'細工'!$D$1:$F$198,3,FALSE)</f>
        <v>西宮北</v>
      </c>
      <c r="J103" s="49" t="str">
        <f>VLOOKUP(K102&amp;"2",'細工'!$D$1:$F$207,2,FALSE)</f>
        <v>柏原</v>
      </c>
      <c r="K103" s="50"/>
      <c r="L103" s="51" t="str">
        <f>VLOOKUP(K102&amp;"2",'細工'!$D$1:$F$207,3,FALSE)</f>
        <v>高砂南</v>
      </c>
      <c r="M103" s="49" t="str">
        <f>VLOOKUP(N102&amp;"2",'細工'!$D$1:$F$207,2,FALSE)</f>
        <v>加古川北</v>
      </c>
      <c r="N103" s="50"/>
      <c r="O103" s="52" t="str">
        <f>VLOOKUP(N102&amp;"2",'細工'!$D$1:$F$207,3,FALSE)</f>
        <v>兵庫商業</v>
      </c>
    </row>
    <row r="104" spans="3:15" ht="15" customHeight="1">
      <c r="C104" s="197"/>
      <c r="D104" s="49" t="str">
        <f>VLOOKUP(E102&amp;"3",'細工'!$D$1:$F$198,2,FALSE)</f>
        <v>神戸商業</v>
      </c>
      <c r="E104" s="50"/>
      <c r="F104" s="51">
        <f>VLOOKUP(E102&amp;"3",'細工'!$D$1:$F$198,3,FALSE)</f>
      </c>
      <c r="G104" s="49" t="str">
        <f>VLOOKUP(H102&amp;"3",'細工'!$D$1:$F$198,2,FALSE)</f>
        <v>須磨東</v>
      </c>
      <c r="H104" s="50"/>
      <c r="I104" s="51" t="str">
        <f>VLOOKUP(H102&amp;"3",'細工'!$D$1:$F$198,3,FALSE)</f>
        <v>兵庫工業</v>
      </c>
      <c r="J104" s="49" t="str">
        <f>VLOOKUP(K102&amp;"3",'細工'!$D$1:$F$207,2,FALSE)</f>
        <v>明石城西</v>
      </c>
      <c r="K104" s="50"/>
      <c r="L104" s="51">
        <f>VLOOKUP(K102&amp;"3",'細工'!$D$1:$F$207,3,FALSE)</f>
        <v>0</v>
      </c>
      <c r="M104" s="49">
        <f>VLOOKUP(N102&amp;"3",'細工'!$D$1:$F$207,2,FALSE)</f>
        <v>0</v>
      </c>
      <c r="N104" s="50"/>
      <c r="O104" s="52" t="str">
        <f>VLOOKUP(N102&amp;"3",'細工'!$D$1:$F$207,3,FALSE)</f>
        <v>川西北陵</v>
      </c>
    </row>
    <row r="105" spans="3:15" ht="15" customHeight="1">
      <c r="C105" s="197"/>
      <c r="D105" s="49"/>
      <c r="E105" s="50"/>
      <c r="F105" s="51"/>
      <c r="G105" s="49"/>
      <c r="H105" s="50"/>
      <c r="I105" s="51"/>
      <c r="J105" s="49"/>
      <c r="K105" s="50"/>
      <c r="L105" s="51"/>
      <c r="M105" s="49"/>
      <c r="N105" s="50"/>
      <c r="O105" s="52"/>
    </row>
    <row r="106" spans="3:15" ht="15" customHeight="1">
      <c r="C106" s="198"/>
      <c r="D106" s="53"/>
      <c r="E106" s="54"/>
      <c r="F106" s="55"/>
      <c r="G106" s="53"/>
      <c r="H106" s="54"/>
      <c r="I106" s="55"/>
      <c r="J106" s="53"/>
      <c r="K106" s="54"/>
      <c r="L106" s="55"/>
      <c r="M106" s="53"/>
      <c r="N106" s="54"/>
      <c r="O106" s="56"/>
    </row>
    <row r="107" spans="3:17" ht="15" customHeight="1">
      <c r="C107" s="196" t="str">
        <f>INDEX('日程表案'!$A$5:$T$11,Q107,1+S92)</f>
        <v>14：00～</v>
      </c>
      <c r="D107" s="46" t="str">
        <f>VLOOKUP(E107&amp;"1",'細工'!$D$1:$F$198,2,FALSE)</f>
        <v>県伊丹</v>
      </c>
      <c r="E107" s="47">
        <f>INDEX('日程表案'!$A$5:$T$11,$Q107,E$6+$S$92)</f>
        <v>35</v>
      </c>
      <c r="F107" s="48" t="str">
        <f>VLOOKUP(E107&amp;"1",'細工'!$D$1:$F$198,3,FALSE)</f>
        <v>東播磨</v>
      </c>
      <c r="G107" s="46" t="str">
        <f>VLOOKUP(H107&amp;"1",'細工'!$D$1:$F$198,2,FALSE)</f>
        <v>川西明峰</v>
      </c>
      <c r="H107" s="47">
        <f>INDEX('日程表案'!$A$5:$T$11,$Q107,H$6+$S$92)</f>
        <v>36</v>
      </c>
      <c r="I107" s="48" t="str">
        <f>VLOOKUP(H107&amp;"1",'細工'!$D$1:$F$198,3,FALSE)</f>
        <v>東播工業</v>
      </c>
      <c r="J107" s="46" t="str">
        <f>VLOOKUP(K107&amp;"1",'細工'!$D$1:$F$207,2,FALSE)</f>
        <v>親和女子</v>
      </c>
      <c r="K107" s="47" t="str">
        <f>INDEX('日程表案'!$A$5:$T$11,$Q107,K$6+$S$92)</f>
        <v>ほ</v>
      </c>
      <c r="L107" s="48" t="str">
        <f>VLOOKUP(K107&amp;"1",'細工'!$D$1:$F$207,3,FALSE)</f>
        <v>川西明峰</v>
      </c>
      <c r="M107" s="46" t="str">
        <f>VLOOKUP(N107&amp;"1",'細工'!$D$1:$F$207,2,FALSE)</f>
        <v>明石南</v>
      </c>
      <c r="N107" s="47" t="str">
        <f>INDEX('日程表案'!$A$5:$T$11,$Q107,N$6+$S$92)</f>
        <v>ま</v>
      </c>
      <c r="O107" s="102" t="str">
        <f>VLOOKUP(N107&amp;"1",'細工'!$D$1:$F$207,3,FALSE)</f>
        <v>宝塚西</v>
      </c>
      <c r="Q107" s="43">
        <v>4</v>
      </c>
    </row>
    <row r="108" spans="3:15" ht="15" customHeight="1">
      <c r="C108" s="197"/>
      <c r="D108" s="49" t="str">
        <f>VLOOKUP(E107&amp;"2",'細工'!$D$1:$F$198,2,FALSE)</f>
        <v>神戸科技</v>
      </c>
      <c r="E108" s="50"/>
      <c r="F108" s="51" t="str">
        <f>VLOOKUP(E107&amp;"2",'細工'!$D$1:$F$198,3,FALSE)</f>
        <v>県立尼崎</v>
      </c>
      <c r="G108" s="49" t="str">
        <f>VLOOKUP(H107&amp;"2",'細工'!$D$1:$F$198,2,FALSE)</f>
        <v>伊丹北</v>
      </c>
      <c r="H108" s="50"/>
      <c r="I108" s="51" t="str">
        <f>VLOOKUP(H107&amp;"2",'細工'!$D$1:$F$198,3,FALSE)</f>
        <v>加古川北</v>
      </c>
      <c r="J108" s="49" t="str">
        <f>VLOOKUP(K107&amp;"2",'細工'!$D$1:$F$207,2,FALSE)</f>
        <v>鳴尾</v>
      </c>
      <c r="K108" s="50"/>
      <c r="L108" s="51" t="str">
        <f>VLOOKUP(K107&amp;"2",'細工'!$D$1:$F$207,3,FALSE)</f>
        <v>明石北</v>
      </c>
      <c r="M108" s="49" t="str">
        <f>VLOOKUP(N107&amp;"2",'細工'!$D$1:$F$207,2,FALSE)</f>
        <v>葺合</v>
      </c>
      <c r="N108" s="50"/>
      <c r="O108" s="52" t="str">
        <f>VLOOKUP(N107&amp;"2",'細工'!$D$1:$F$207,3,FALSE)</f>
        <v>伊川谷北</v>
      </c>
    </row>
    <row r="109" spans="3:15" ht="15" customHeight="1">
      <c r="C109" s="197"/>
      <c r="D109" s="49" t="str">
        <f>VLOOKUP(E107&amp;"3",'細工'!$D$1:$F$198,2,FALSE)</f>
        <v>明石清水</v>
      </c>
      <c r="E109" s="50"/>
      <c r="F109" s="51" t="str">
        <f>VLOOKUP(E107&amp;"3",'細工'!$D$1:$F$198,3,FALSE)</f>
        <v>西宮南</v>
      </c>
      <c r="G109" s="49">
        <f>VLOOKUP(H107&amp;"3",'細工'!$D$1:$F$198,2,FALSE)</f>
      </c>
      <c r="H109" s="50"/>
      <c r="I109" s="51" t="str">
        <f>VLOOKUP(H107&amp;"3",'細工'!$D$1:$F$198,3,FALSE)</f>
        <v>高砂南</v>
      </c>
      <c r="J109" s="49" t="str">
        <f>VLOOKUP(K107&amp;"3",'細工'!$D$1:$F$207,2,FALSE)</f>
        <v>北須磨</v>
      </c>
      <c r="K109" s="50"/>
      <c r="L109" s="51">
        <f>VLOOKUP(K107&amp;"3",'細工'!$D$1:$F$207,3,FALSE)</f>
        <v>0</v>
      </c>
      <c r="M109" s="49">
        <f>VLOOKUP(N107&amp;"3",'細工'!$D$1:$F$207,2,FALSE)</f>
        <v>0</v>
      </c>
      <c r="N109" s="50"/>
      <c r="O109" s="52" t="str">
        <f>VLOOKUP(N107&amp;"3",'細工'!$D$1:$F$207,3,FALSE)</f>
        <v>明石</v>
      </c>
    </row>
    <row r="110" spans="3:15" ht="15" customHeight="1">
      <c r="C110" s="197"/>
      <c r="D110" s="49"/>
      <c r="E110" s="50"/>
      <c r="F110" s="51"/>
      <c r="G110" s="49"/>
      <c r="H110" s="50"/>
      <c r="I110" s="51"/>
      <c r="J110" s="49"/>
      <c r="K110" s="50"/>
      <c r="L110" s="51"/>
      <c r="M110" s="49"/>
      <c r="N110" s="50"/>
      <c r="O110" s="52"/>
    </row>
    <row r="111" spans="3:15" ht="15" customHeight="1">
      <c r="C111" s="198"/>
      <c r="D111" s="53"/>
      <c r="E111" s="54"/>
      <c r="F111" s="55"/>
      <c r="G111" s="53"/>
      <c r="H111" s="54"/>
      <c r="I111" s="55"/>
      <c r="J111" s="53"/>
      <c r="K111" s="54"/>
      <c r="L111" s="55"/>
      <c r="M111" s="53"/>
      <c r="N111" s="54"/>
      <c r="O111" s="56"/>
    </row>
    <row r="112" spans="3:17" ht="15" customHeight="1">
      <c r="C112" s="196">
        <f>INDEX('日程表案'!$A$5:$T$11,Q112,1+S92)</f>
        <v>0</v>
      </c>
      <c r="D112" s="46">
        <f>VLOOKUP(E112&amp;"1",'細工'!$D$1:$F$198,2,FALSE)</f>
      </c>
      <c r="E112" s="47">
        <f>INDEX('日程表案'!$A$5:$T$11,$Q112,E$6+$S$92)</f>
        <v>0</v>
      </c>
      <c r="F112" s="48">
        <f>VLOOKUP(E112&amp;"1",'細工'!$D$1:$F$198,3,FALSE)</f>
      </c>
      <c r="G112" s="46">
        <f>VLOOKUP(H112&amp;"1",'細工'!$D$1:$F$198,2,FALSE)</f>
      </c>
      <c r="H112" s="47">
        <f>INDEX('日程表案'!$A$5:$T$11,$Q112,H$6+$S$92)</f>
        <v>0</v>
      </c>
      <c r="I112" s="48">
        <f>VLOOKUP(H112&amp;"1",'細工'!$D$1:$F$198,3,FALSE)</f>
      </c>
      <c r="J112" s="46">
        <f>VLOOKUP(K112&amp;"1",'細工'!$D$1:$F$198,2,FALSE)</f>
      </c>
      <c r="K112" s="47">
        <f>INDEX('日程表案'!$A$5:$T$11,$Q112,K$6+$S$92)</f>
        <v>0</v>
      </c>
      <c r="L112" s="48">
        <f>VLOOKUP(K112&amp;"1",'細工'!$D$1:$F$198,3,FALSE)</f>
      </c>
      <c r="M112" s="46">
        <f>VLOOKUP(N112&amp;"1",'細工'!$D$1:$F$198,2,FALSE)</f>
      </c>
      <c r="N112" s="47">
        <f>INDEX('日程表案'!$A$5:$T$11,$Q112,N$6+$S$92)</f>
        <v>0</v>
      </c>
      <c r="O112" s="102">
        <f>VLOOKUP(N112&amp;"1",'細工'!$D$1:$F$198,3,FALSE)</f>
      </c>
      <c r="Q112" s="43">
        <v>5</v>
      </c>
    </row>
    <row r="113" spans="3:15" ht="15" customHeight="1">
      <c r="C113" s="197"/>
      <c r="D113" s="49">
        <f>VLOOKUP(E112&amp;"2",'細工'!$D$1:$F$198,2,FALSE)</f>
      </c>
      <c r="E113" s="50"/>
      <c r="F113" s="51">
        <f>VLOOKUP(E112&amp;"2",'細工'!$D$1:$F$198,3,FALSE)</f>
      </c>
      <c r="G113" s="49">
        <f>VLOOKUP(H112&amp;"2",'細工'!$D$1:$F$198,2,FALSE)</f>
      </c>
      <c r="H113" s="50"/>
      <c r="I113" s="51">
        <f>VLOOKUP(H112&amp;"2",'細工'!$D$1:$F$198,3,FALSE)</f>
      </c>
      <c r="J113" s="49">
        <f>VLOOKUP(K112&amp;"2",'細工'!$D$1:$F$198,2,FALSE)</f>
      </c>
      <c r="K113" s="50"/>
      <c r="L113" s="51">
        <f>VLOOKUP(K112&amp;"2",'細工'!$D$1:$F$198,3,FALSE)</f>
      </c>
      <c r="M113" s="49">
        <f>VLOOKUP(N112&amp;"2",'細工'!$D$1:$F$198,2,FALSE)</f>
      </c>
      <c r="N113" s="50"/>
      <c r="O113" s="52">
        <f>VLOOKUP(N112&amp;"2",'細工'!$D$1:$F$198,3,FALSE)</f>
      </c>
    </row>
    <row r="114" spans="3:15" ht="15" customHeight="1">
      <c r="C114" s="197"/>
      <c r="D114" s="49">
        <f>VLOOKUP(E112&amp;"3",'細工'!$D$1:$F$198,2,FALSE)</f>
      </c>
      <c r="E114" s="50"/>
      <c r="F114" s="51">
        <f>VLOOKUP(E112&amp;"3",'細工'!$D$1:$F$198,3,FALSE)</f>
      </c>
      <c r="G114" s="49">
        <f>VLOOKUP(H112&amp;"3",'細工'!$D$1:$F$198,2,FALSE)</f>
      </c>
      <c r="H114" s="50"/>
      <c r="I114" s="51">
        <f>VLOOKUP(H112&amp;"3",'細工'!$D$1:$F$198,3,FALSE)</f>
      </c>
      <c r="J114" s="49">
        <f>VLOOKUP(K112&amp;"3",'細工'!$D$1:$F$198,2,FALSE)</f>
      </c>
      <c r="K114" s="50"/>
      <c r="L114" s="51">
        <f>VLOOKUP(K112&amp;"3",'細工'!$D$1:$F$198,3,FALSE)</f>
      </c>
      <c r="M114" s="49">
        <f>VLOOKUP(N112&amp;"3",'細工'!$D$1:$F$198,2,FALSE)</f>
      </c>
      <c r="N114" s="50"/>
      <c r="O114" s="52">
        <f>VLOOKUP(N112&amp;"3",'細工'!$D$1:$F$198,3,FALSE)</f>
      </c>
    </row>
    <row r="115" spans="3:15" ht="15" customHeight="1">
      <c r="C115" s="197"/>
      <c r="D115" s="49"/>
      <c r="E115" s="50"/>
      <c r="F115" s="51"/>
      <c r="G115" s="49"/>
      <c r="H115" s="50"/>
      <c r="I115" s="51"/>
      <c r="J115" s="49"/>
      <c r="K115" s="50"/>
      <c r="L115" s="51"/>
      <c r="M115" s="49"/>
      <c r="N115" s="50"/>
      <c r="O115" s="52"/>
    </row>
    <row r="116" spans="3:15" ht="15" customHeight="1">
      <c r="C116" s="198"/>
      <c r="D116" s="53"/>
      <c r="E116" s="54"/>
      <c r="F116" s="55"/>
      <c r="G116" s="53"/>
      <c r="H116" s="54"/>
      <c r="I116" s="55"/>
      <c r="J116" s="53"/>
      <c r="K116" s="54"/>
      <c r="L116" s="55"/>
      <c r="M116" s="53"/>
      <c r="N116" s="54"/>
      <c r="O116" s="56"/>
    </row>
    <row r="117" spans="3:17" ht="15" customHeight="1">
      <c r="C117" s="196">
        <f>INDEX('日程表案'!$A$5:$T$11,Q117,1+S92)</f>
        <v>0</v>
      </c>
      <c r="D117" s="46">
        <f>VLOOKUP(E117&amp;"1",'細工'!$D$1:$F$198,2,FALSE)</f>
      </c>
      <c r="E117" s="47">
        <f>INDEX('日程表案'!$A$5:$T$11,$Q117,E$6+$S$92)</f>
        <v>0</v>
      </c>
      <c r="F117" s="48">
        <f>VLOOKUP(E117&amp;"1",'細工'!$D$1:$F$198,3,FALSE)</f>
      </c>
      <c r="G117" s="46">
        <f>VLOOKUP(H117&amp;"1",'細工'!$D$1:$F$198,2,FALSE)</f>
      </c>
      <c r="H117" s="47">
        <f>INDEX('日程表案'!$A$5:$T$11,$Q117,H$6+$S$92)</f>
        <v>0</v>
      </c>
      <c r="I117" s="48">
        <f>VLOOKUP(H117&amp;"1",'細工'!$D$1:$F$198,3,FALSE)</f>
      </c>
      <c r="J117" s="46">
        <f>VLOOKUP(K117&amp;"1",'細工'!$D$1:$F$198,2,FALSE)</f>
      </c>
      <c r="K117" s="47">
        <f>INDEX('日程表案'!$A$5:$T$11,$Q117,K$6+$S$92)</f>
        <v>0</v>
      </c>
      <c r="L117" s="48">
        <f>VLOOKUP(K117&amp;"1",'細工'!$D$1:$F$198,3,FALSE)</f>
      </c>
      <c r="M117" s="46">
        <f>VLOOKUP(N117&amp;"1",'細工'!$D$1:$F$198,2,FALSE)</f>
      </c>
      <c r="N117" s="47">
        <f>INDEX('日程表案'!$A$5:$T$11,$Q117,N$6+$S$92)</f>
        <v>0</v>
      </c>
      <c r="O117" s="102">
        <f>VLOOKUP(N117&amp;"1",'細工'!$D$1:$F$198,3,FALSE)</f>
      </c>
      <c r="Q117" s="43">
        <v>6</v>
      </c>
    </row>
    <row r="118" spans="3:15" ht="15" customHeight="1">
      <c r="C118" s="197"/>
      <c r="D118" s="49">
        <f>VLOOKUP(E117&amp;"2",'細工'!$D$1:$F$198,2,FALSE)</f>
      </c>
      <c r="E118" s="50"/>
      <c r="F118" s="51">
        <f>VLOOKUP(E117&amp;"2",'細工'!$D$1:$F$198,3,FALSE)</f>
      </c>
      <c r="G118" s="49">
        <f>VLOOKUP(H117&amp;"2",'細工'!$D$1:$F$198,2,FALSE)</f>
      </c>
      <c r="H118" s="50"/>
      <c r="I118" s="51">
        <f>VLOOKUP(H117&amp;"2",'細工'!$D$1:$F$198,3,FALSE)</f>
      </c>
      <c r="J118" s="49">
        <f>VLOOKUP(K117&amp;"2",'細工'!$D$1:$F$198,2,FALSE)</f>
      </c>
      <c r="K118" s="50"/>
      <c r="L118" s="51">
        <f>VLOOKUP(K117&amp;"2",'細工'!$D$1:$F$198,3,FALSE)</f>
      </c>
      <c r="M118" s="49">
        <f>VLOOKUP(N117&amp;"2",'細工'!$D$1:$F$198,2,FALSE)</f>
      </c>
      <c r="N118" s="50"/>
      <c r="O118" s="52">
        <f>VLOOKUP(N117&amp;"2",'細工'!$D$1:$F$198,3,FALSE)</f>
      </c>
    </row>
    <row r="119" spans="3:15" ht="15" customHeight="1">
      <c r="C119" s="197"/>
      <c r="D119" s="49">
        <f>VLOOKUP(E117&amp;"3",'細工'!$D$1:$F$198,2,FALSE)</f>
      </c>
      <c r="E119" s="50"/>
      <c r="F119" s="51">
        <f>VLOOKUP(E117&amp;"3",'細工'!$D$1:$F$198,3,FALSE)</f>
      </c>
      <c r="G119" s="49">
        <f>VLOOKUP(H117&amp;"3",'細工'!$D$1:$F$198,2,FALSE)</f>
      </c>
      <c r="H119" s="50"/>
      <c r="I119" s="51">
        <f>VLOOKUP(H117&amp;"3",'細工'!$D$1:$F$198,3,FALSE)</f>
      </c>
      <c r="J119" s="49">
        <f>VLOOKUP(K117&amp;"3",'細工'!$D$1:$F$198,2,FALSE)</f>
      </c>
      <c r="K119" s="50"/>
      <c r="L119" s="51">
        <f>VLOOKUP(K117&amp;"3",'細工'!$D$1:$F$198,3,FALSE)</f>
      </c>
      <c r="M119" s="49">
        <f>VLOOKUP(N117&amp;"3",'細工'!$D$1:$F$198,2,FALSE)</f>
      </c>
      <c r="N119" s="50"/>
      <c r="O119" s="52">
        <f>VLOOKUP(N117&amp;"3",'細工'!$D$1:$F$198,3,FALSE)</f>
      </c>
    </row>
    <row r="120" spans="3:15" ht="15" customHeight="1">
      <c r="C120" s="197"/>
      <c r="D120" s="49"/>
      <c r="E120" s="50"/>
      <c r="F120" s="51"/>
      <c r="G120" s="49"/>
      <c r="H120" s="50"/>
      <c r="I120" s="51"/>
      <c r="J120" s="49"/>
      <c r="K120" s="50"/>
      <c r="L120" s="51"/>
      <c r="M120" s="49"/>
      <c r="N120" s="50"/>
      <c r="O120" s="52"/>
    </row>
    <row r="121" spans="3:15" ht="15" customHeight="1">
      <c r="C121" s="198"/>
      <c r="D121" s="53"/>
      <c r="E121" s="54"/>
      <c r="F121" s="55"/>
      <c r="G121" s="53"/>
      <c r="H121" s="54"/>
      <c r="I121" s="55"/>
      <c r="J121" s="53"/>
      <c r="K121" s="54"/>
      <c r="L121" s="55"/>
      <c r="M121" s="53"/>
      <c r="N121" s="54"/>
      <c r="O121" s="56"/>
    </row>
    <row r="122" spans="3:17" ht="15" customHeight="1">
      <c r="C122" s="196">
        <f>INDEX('日程表案'!$A$5:$T$11,Q122,1+S92)</f>
        <v>0</v>
      </c>
      <c r="D122" s="46">
        <f>VLOOKUP(E122&amp;"1",'細工'!$D$1:$F$198,2,FALSE)</f>
      </c>
      <c r="E122" s="47">
        <f>INDEX('日程表案'!$A$5:$T$11,$Q122,E$6+$S$92)</f>
        <v>0</v>
      </c>
      <c r="F122" s="48">
        <f>VLOOKUP(E122&amp;"1",'細工'!$D$1:$F$198,3,FALSE)</f>
      </c>
      <c r="G122" s="46">
        <f>VLOOKUP(H122&amp;"1",'細工'!$D$1:$F$198,2,FALSE)</f>
      </c>
      <c r="H122" s="47">
        <f>INDEX('日程表案'!$A$5:$T$11,$Q122,H$6+$S$92)</f>
        <v>0</v>
      </c>
      <c r="I122" s="48">
        <f>VLOOKUP(H122&amp;"1",'細工'!$D$1:$F$198,3,FALSE)</f>
      </c>
      <c r="J122" s="46">
        <f>VLOOKUP(K122&amp;"1",'細工'!$D$1:$F$198,2,FALSE)</f>
      </c>
      <c r="K122" s="47">
        <f>INDEX('日程表案'!$A$5:$T$11,$Q122,K$6+$S$92)</f>
        <v>0</v>
      </c>
      <c r="L122" s="48">
        <f>VLOOKUP(K122&amp;"1",'細工'!$D$1:$F$198,3,FALSE)</f>
      </c>
      <c r="M122" s="46">
        <f>VLOOKUP(N122&amp;"1",'細工'!$D$1:$F$198,2,FALSE)</f>
      </c>
      <c r="N122" s="47">
        <f>INDEX('日程表案'!$A$5:$T$11,$Q122,N$6+$S$92)</f>
        <v>0</v>
      </c>
      <c r="O122" s="102">
        <f>VLOOKUP(N122&amp;"1",'細工'!$D$1:$F$198,3,FALSE)</f>
      </c>
      <c r="Q122" s="43">
        <v>7</v>
      </c>
    </row>
    <row r="123" spans="3:15" ht="15" customHeight="1">
      <c r="C123" s="197"/>
      <c r="D123" s="49">
        <f>VLOOKUP(E122&amp;"2",'細工'!$D$1:$F$198,2,FALSE)</f>
      </c>
      <c r="E123" s="50"/>
      <c r="F123" s="51">
        <f>VLOOKUP(E122&amp;"2",'細工'!$D$1:$F$198,3,FALSE)</f>
      </c>
      <c r="G123" s="49">
        <f>VLOOKUP(H122&amp;"2",'細工'!$D$1:$F$198,2,FALSE)</f>
      </c>
      <c r="H123" s="50"/>
      <c r="I123" s="51">
        <f>VLOOKUP(H122&amp;"2",'細工'!$D$1:$F$198,3,FALSE)</f>
      </c>
      <c r="J123" s="49">
        <f>VLOOKUP(K122&amp;"2",'細工'!$D$1:$F$198,2,FALSE)</f>
      </c>
      <c r="K123" s="50"/>
      <c r="L123" s="51">
        <f>VLOOKUP(K122&amp;"2",'細工'!$D$1:$F$198,3,FALSE)</f>
      </c>
      <c r="M123" s="49">
        <f>VLOOKUP(N122&amp;"2",'細工'!$D$1:$F$198,2,FALSE)</f>
      </c>
      <c r="N123" s="50"/>
      <c r="O123" s="52">
        <f>VLOOKUP(N122&amp;"2",'細工'!$D$1:$F$198,3,FALSE)</f>
      </c>
    </row>
    <row r="124" spans="3:15" ht="15" customHeight="1">
      <c r="C124" s="197"/>
      <c r="D124" s="49">
        <f>VLOOKUP(E122&amp;"3",'細工'!$D$1:$F$198,2,FALSE)</f>
      </c>
      <c r="E124" s="50"/>
      <c r="F124" s="51">
        <f>VLOOKUP(E122&amp;"3",'細工'!$D$1:$F$198,3,FALSE)</f>
      </c>
      <c r="G124" s="49">
        <f>VLOOKUP(H122&amp;"3",'細工'!$D$1:$F$198,2,FALSE)</f>
      </c>
      <c r="H124" s="50"/>
      <c r="I124" s="51">
        <f>VLOOKUP(H122&amp;"3",'細工'!$D$1:$F$198,3,FALSE)</f>
      </c>
      <c r="J124" s="49">
        <f>VLOOKUP(K122&amp;"3",'細工'!$D$1:$F$198,2,FALSE)</f>
      </c>
      <c r="K124" s="50"/>
      <c r="L124" s="51">
        <f>VLOOKUP(K122&amp;"3",'細工'!$D$1:$F$198,3,FALSE)</f>
      </c>
      <c r="M124" s="49">
        <f>VLOOKUP(N122&amp;"3",'細工'!$D$1:$F$198,2,FALSE)</f>
      </c>
      <c r="N124" s="50"/>
      <c r="O124" s="52">
        <f>VLOOKUP(N122&amp;"3",'細工'!$D$1:$F$198,3,FALSE)</f>
      </c>
    </row>
    <row r="125" spans="3:15" ht="15" customHeight="1">
      <c r="C125" s="197"/>
      <c r="D125" s="49"/>
      <c r="E125" s="50"/>
      <c r="F125" s="51"/>
      <c r="G125" s="49"/>
      <c r="H125" s="50"/>
      <c r="I125" s="51"/>
      <c r="J125" s="49"/>
      <c r="K125" s="50"/>
      <c r="L125" s="51"/>
      <c r="M125" s="49"/>
      <c r="N125" s="50"/>
      <c r="O125" s="52"/>
    </row>
    <row r="126" spans="3:15" ht="15" customHeight="1" thickBot="1">
      <c r="C126" s="199"/>
      <c r="D126" s="103"/>
      <c r="E126" s="104"/>
      <c r="F126" s="105"/>
      <c r="G126" s="103"/>
      <c r="H126" s="104"/>
      <c r="I126" s="105"/>
      <c r="J126" s="103"/>
      <c r="K126" s="104"/>
      <c r="L126" s="105"/>
      <c r="M126" s="103"/>
      <c r="N126" s="104"/>
      <c r="O126" s="106"/>
    </row>
  </sheetData>
  <mergeCells count="30">
    <mergeCell ref="C9:O9"/>
    <mergeCell ref="C42:C46"/>
    <mergeCell ref="C10:C11"/>
    <mergeCell ref="D10:O10"/>
    <mergeCell ref="C12:C16"/>
    <mergeCell ref="C17:C21"/>
    <mergeCell ref="C22:C26"/>
    <mergeCell ref="C27:C31"/>
    <mergeCell ref="C32:C36"/>
    <mergeCell ref="C37:C41"/>
    <mergeCell ref="C49:O49"/>
    <mergeCell ref="C50:C51"/>
    <mergeCell ref="D50:O50"/>
    <mergeCell ref="C52:C56"/>
    <mergeCell ref="C57:C61"/>
    <mergeCell ref="C62:C66"/>
    <mergeCell ref="C67:C71"/>
    <mergeCell ref="C72:C76"/>
    <mergeCell ref="C77:C81"/>
    <mergeCell ref="C82:C86"/>
    <mergeCell ref="C89:O89"/>
    <mergeCell ref="C90:C91"/>
    <mergeCell ref="D90:O90"/>
    <mergeCell ref="C112:C116"/>
    <mergeCell ref="C117:C121"/>
    <mergeCell ref="C122:C126"/>
    <mergeCell ref="C92:C96"/>
    <mergeCell ref="C97:C101"/>
    <mergeCell ref="C102:C106"/>
    <mergeCell ref="C107:C111"/>
  </mergeCells>
  <printOptions/>
  <pageMargins left="0.4" right="0.38" top="0.3" bottom="0.26" header="0.36" footer="0.3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09"/>
  <sheetViews>
    <sheetView showGridLines="0" showRowColHeaders="0" tabSelected="1" zoomScale="75" zoomScaleNormal="75" workbookViewId="0" topLeftCell="A73">
      <selection activeCell="E87" sqref="E87"/>
    </sheetView>
  </sheetViews>
  <sheetFormatPr defaultColWidth="9.00390625" defaultRowHeight="13.5"/>
  <cols>
    <col min="1" max="1" width="9.00390625" style="21" customWidth="1"/>
    <col min="2" max="2" width="11.875" style="21" customWidth="1"/>
    <col min="3" max="3" width="4.25390625" style="21" customWidth="1"/>
    <col min="4" max="4" width="3.375" style="21" customWidth="1"/>
    <col min="5" max="5" width="4.25390625" style="21" customWidth="1"/>
    <col min="6" max="7" width="11.875" style="21" customWidth="1"/>
    <col min="8" max="8" width="4.25390625" style="21" customWidth="1"/>
    <col min="9" max="9" width="3.375" style="21" customWidth="1"/>
    <col min="10" max="10" width="4.25390625" style="21" customWidth="1"/>
    <col min="11" max="12" width="11.875" style="21" customWidth="1"/>
    <col min="13" max="13" width="4.25390625" style="21" customWidth="1"/>
    <col min="14" max="14" width="3.375" style="21" customWidth="1"/>
    <col min="15" max="15" width="4.25390625" style="21" customWidth="1"/>
    <col min="16" max="17" width="11.875" style="21" customWidth="1"/>
    <col min="18" max="18" width="4.25390625" style="21" customWidth="1"/>
    <col min="19" max="19" width="3.375" style="21" customWidth="1"/>
    <col min="20" max="20" width="4.25390625" style="21" customWidth="1"/>
    <col min="21" max="21" width="11.875" style="21" customWidth="1"/>
    <col min="22" max="16384" width="9.00390625" style="21" customWidth="1"/>
  </cols>
  <sheetData>
    <row r="2" spans="2:12" ht="14.25" thickBot="1">
      <c r="B2" s="21" t="s">
        <v>68</v>
      </c>
      <c r="L2" s="21" t="s">
        <v>69</v>
      </c>
    </row>
    <row r="3" spans="2:21" ht="13.5">
      <c r="B3" s="113" t="str">
        <f>VLOOKUP(D3&amp;"1",'細工'!$D$1:$F$198,2,FALSE)</f>
        <v>報徳学園</v>
      </c>
      <c r="C3" s="58"/>
      <c r="D3" s="58">
        <v>1</v>
      </c>
      <c r="E3" s="58"/>
      <c r="F3" s="59" t="str">
        <f>VLOOKUP(D3&amp;"1",'細工'!$D$1:$F$198,3,FALSE)</f>
        <v>六甲アイランド</v>
      </c>
      <c r="G3" s="113" t="str">
        <f>VLOOKUP(I3&amp;"1",'細工'!$D$1:$F$198,2,FALSE)</f>
        <v>伊川谷北</v>
      </c>
      <c r="H3" s="58"/>
      <c r="I3" s="58">
        <v>2</v>
      </c>
      <c r="J3" s="58"/>
      <c r="K3" s="59" t="str">
        <f>VLOOKUP(I3&amp;"1",'細工'!$D$1:$F$198,3,FALSE)</f>
        <v>明石西</v>
      </c>
      <c r="L3" s="57" t="str">
        <f>VLOOKUP(N3&amp;"1",'細工'!$D$1:$F$204,2,FALSE)</f>
        <v>兵庫工業</v>
      </c>
      <c r="M3" s="58"/>
      <c r="N3" s="58" t="s">
        <v>62</v>
      </c>
      <c r="O3" s="58"/>
      <c r="P3" s="115" t="str">
        <f>VLOOKUP(N3&amp;"1",'細工'!$D$1:$F$204,3,FALSE)</f>
        <v>県立西宮</v>
      </c>
      <c r="Q3" s="57" t="str">
        <f>VLOOKUP(S3&amp;"1",'細工'!$D$1:$F$204,2,FALSE)</f>
        <v>宝塚北</v>
      </c>
      <c r="R3" s="58"/>
      <c r="S3" s="58" t="s">
        <v>183</v>
      </c>
      <c r="T3" s="58"/>
      <c r="U3" s="115" t="str">
        <f>VLOOKUP(S3&amp;"1",'細工'!$D$1:$F$204,3,FALSE)</f>
        <v>尼崎小田</v>
      </c>
    </row>
    <row r="4" spans="2:21" ht="13.5">
      <c r="B4" s="211">
        <f>SUM(C4:C5)</f>
        <v>20</v>
      </c>
      <c r="C4" s="34">
        <v>8</v>
      </c>
      <c r="D4" s="34" t="s">
        <v>66</v>
      </c>
      <c r="E4" s="34">
        <v>7</v>
      </c>
      <c r="F4" s="212">
        <f>SUM(E4:E5)</f>
        <v>12</v>
      </c>
      <c r="G4" s="211">
        <f>SUM(H4:H5)</f>
        <v>24</v>
      </c>
      <c r="H4" s="34">
        <v>10</v>
      </c>
      <c r="I4" s="34" t="s">
        <v>66</v>
      </c>
      <c r="J4" s="34">
        <v>10</v>
      </c>
      <c r="K4" s="212">
        <f>SUM(J4:J5)</f>
        <v>18</v>
      </c>
      <c r="L4" s="211">
        <f>SUM(M4:M5)</f>
        <v>8</v>
      </c>
      <c r="M4" s="34">
        <v>4</v>
      </c>
      <c r="N4" s="34" t="s">
        <v>66</v>
      </c>
      <c r="O4" s="34">
        <v>5</v>
      </c>
      <c r="P4" s="212">
        <f>SUM(O4:O5)</f>
        <v>10</v>
      </c>
      <c r="Q4" s="211">
        <f>SUM(R4:R5)</f>
        <v>10</v>
      </c>
      <c r="R4" s="34">
        <v>3</v>
      </c>
      <c r="S4" s="34" t="s">
        <v>66</v>
      </c>
      <c r="T4" s="34">
        <v>6</v>
      </c>
      <c r="U4" s="212">
        <f>SUM(T4:T5)</f>
        <v>16</v>
      </c>
    </row>
    <row r="5" spans="2:21" ht="14.25" thickBot="1">
      <c r="B5" s="211"/>
      <c r="C5" s="34">
        <v>12</v>
      </c>
      <c r="D5" s="34" t="s">
        <v>67</v>
      </c>
      <c r="E5" s="34">
        <v>5</v>
      </c>
      <c r="F5" s="212"/>
      <c r="G5" s="211"/>
      <c r="H5" s="34">
        <v>14</v>
      </c>
      <c r="I5" s="34" t="s">
        <v>67</v>
      </c>
      <c r="J5" s="34">
        <v>8</v>
      </c>
      <c r="K5" s="212"/>
      <c r="L5" s="211"/>
      <c r="M5" s="34">
        <v>4</v>
      </c>
      <c r="N5" s="34" t="s">
        <v>67</v>
      </c>
      <c r="O5" s="34">
        <v>5</v>
      </c>
      <c r="P5" s="212"/>
      <c r="Q5" s="211"/>
      <c r="R5" s="34">
        <v>7</v>
      </c>
      <c r="S5" s="34" t="s">
        <v>67</v>
      </c>
      <c r="T5" s="34">
        <v>10</v>
      </c>
      <c r="U5" s="212"/>
    </row>
    <row r="6" spans="2:21" ht="13.5">
      <c r="B6" s="57" t="str">
        <f>VLOOKUP(D6&amp;"1",'細工'!$D$1:$F$198,2,FALSE)</f>
        <v>神戸北</v>
      </c>
      <c r="C6" s="58"/>
      <c r="D6" s="58">
        <v>3</v>
      </c>
      <c r="E6" s="58"/>
      <c r="F6" s="114" t="str">
        <f>VLOOKUP(D6&amp;"1",'細工'!$D$1:$F$198,3,FALSE)</f>
        <v>西宮東</v>
      </c>
      <c r="G6" s="57" t="str">
        <f>VLOOKUP(I6&amp;"1",'細工'!$D$1:$F$198,2,FALSE)</f>
        <v>宝塚西</v>
      </c>
      <c r="H6" s="58"/>
      <c r="I6" s="58">
        <v>4</v>
      </c>
      <c r="J6" s="58"/>
      <c r="K6" s="114" t="str">
        <f>VLOOKUP(I6&amp;"1",'細工'!$D$1:$F$198,3,FALSE)</f>
        <v>市立西宮</v>
      </c>
      <c r="L6" s="57" t="str">
        <f>VLOOKUP(N6&amp;"1",'細工'!$D$1:$F$204,2,FALSE)</f>
        <v>明石西</v>
      </c>
      <c r="M6" s="58"/>
      <c r="N6" s="58" t="s">
        <v>184</v>
      </c>
      <c r="O6" s="58"/>
      <c r="P6" s="115" t="str">
        <f>VLOOKUP(N6&amp;"1",'細工'!$D$1:$F$204,3,FALSE)</f>
        <v>神戸鈴蘭台</v>
      </c>
      <c r="Q6" s="57" t="str">
        <f>VLOOKUP(S6&amp;"1",'細工'!$D$1:$F$204,2,FALSE)</f>
        <v>柏原</v>
      </c>
      <c r="R6" s="58"/>
      <c r="S6" s="58" t="s">
        <v>185</v>
      </c>
      <c r="T6" s="58"/>
      <c r="U6" s="115" t="str">
        <f>VLOOKUP(S6&amp;"1",'細工'!$D$1:$F$204,3,FALSE)</f>
        <v>明石城西</v>
      </c>
    </row>
    <row r="7" spans="2:21" ht="13.5">
      <c r="B7" s="211">
        <f>SUM(C7:C8)</f>
        <v>7</v>
      </c>
      <c r="C7" s="34">
        <v>3</v>
      </c>
      <c r="D7" s="34" t="s">
        <v>66</v>
      </c>
      <c r="E7" s="34">
        <v>9</v>
      </c>
      <c r="F7" s="212">
        <f>SUM(E7:E8)</f>
        <v>17</v>
      </c>
      <c r="G7" s="211">
        <f>SUM(H7:H8)</f>
        <v>6</v>
      </c>
      <c r="H7" s="34">
        <v>1</v>
      </c>
      <c r="I7" s="34" t="s">
        <v>66</v>
      </c>
      <c r="J7" s="34">
        <v>19</v>
      </c>
      <c r="K7" s="212">
        <f>SUM(J7:J8)</f>
        <v>39</v>
      </c>
      <c r="L7" s="211">
        <f>SUM(M7:M8)</f>
        <v>2</v>
      </c>
      <c r="M7" s="34">
        <v>2</v>
      </c>
      <c r="N7" s="34" t="s">
        <v>66</v>
      </c>
      <c r="O7" s="34">
        <v>9</v>
      </c>
      <c r="P7" s="212">
        <f>SUM(O7:O8)</f>
        <v>16</v>
      </c>
      <c r="Q7" s="211">
        <f>SUM(R7:R8)</f>
        <v>2</v>
      </c>
      <c r="R7" s="34">
        <v>2</v>
      </c>
      <c r="S7" s="34" t="s">
        <v>66</v>
      </c>
      <c r="T7" s="34">
        <v>12</v>
      </c>
      <c r="U7" s="212">
        <f>SUM(T7:T8)</f>
        <v>33</v>
      </c>
    </row>
    <row r="8" spans="2:21" ht="14.25" thickBot="1">
      <c r="B8" s="211"/>
      <c r="C8" s="34">
        <v>4</v>
      </c>
      <c r="D8" s="34" t="s">
        <v>67</v>
      </c>
      <c r="E8" s="34">
        <v>8</v>
      </c>
      <c r="F8" s="212"/>
      <c r="G8" s="211"/>
      <c r="H8" s="34">
        <v>5</v>
      </c>
      <c r="I8" s="34" t="s">
        <v>67</v>
      </c>
      <c r="J8" s="34">
        <v>20</v>
      </c>
      <c r="K8" s="212"/>
      <c r="L8" s="211"/>
      <c r="M8" s="34">
        <v>0</v>
      </c>
      <c r="N8" s="34" t="s">
        <v>67</v>
      </c>
      <c r="O8" s="34">
        <v>7</v>
      </c>
      <c r="P8" s="212"/>
      <c r="Q8" s="211"/>
      <c r="R8" s="34">
        <v>0</v>
      </c>
      <c r="S8" s="34" t="s">
        <v>67</v>
      </c>
      <c r="T8" s="34">
        <v>21</v>
      </c>
      <c r="U8" s="212"/>
    </row>
    <row r="9" spans="2:21" ht="13.5">
      <c r="B9" s="57" t="str">
        <f>VLOOKUP(D9&amp;"1",'細工'!$D$1:$F$198,2,FALSE)</f>
        <v>明石北</v>
      </c>
      <c r="C9" s="58"/>
      <c r="D9" s="58">
        <v>5</v>
      </c>
      <c r="E9" s="58"/>
      <c r="F9" s="114" t="str">
        <f>VLOOKUP(D9&amp;"1",'細工'!$D$1:$F$198,3,FALSE)</f>
        <v>村野工業</v>
      </c>
      <c r="G9" s="57" t="str">
        <f>VLOOKUP(I9&amp;"1",'細工'!$D$1:$F$198,2,FALSE)</f>
        <v>伊川谷</v>
      </c>
      <c r="H9" s="58"/>
      <c r="I9" s="58">
        <v>6</v>
      </c>
      <c r="J9" s="58"/>
      <c r="K9" s="114" t="str">
        <f>VLOOKUP(I9&amp;"1",'細工'!$D$1:$F$198,3,FALSE)</f>
        <v>宝塚北</v>
      </c>
      <c r="L9" s="116" t="str">
        <f>VLOOKUP(N9&amp;"1",'細工'!$D$1:$F$204,2,FALSE)</f>
        <v>市立西宮</v>
      </c>
      <c r="M9" s="58"/>
      <c r="N9" s="58" t="s">
        <v>186</v>
      </c>
      <c r="O9" s="58"/>
      <c r="P9" s="59" t="str">
        <f>VLOOKUP(N9&amp;"1",'細工'!$D$1:$F$204,3,FALSE)</f>
        <v>兵庫商業</v>
      </c>
      <c r="Q9" s="57" t="str">
        <f>VLOOKUP(S9&amp;"1",'細工'!$D$1:$F$204,2,FALSE)</f>
        <v>鳴尾</v>
      </c>
      <c r="R9" s="58"/>
      <c r="S9" s="58" t="s">
        <v>147</v>
      </c>
      <c r="T9" s="58"/>
      <c r="U9" s="115" t="str">
        <f>VLOOKUP(S9&amp;"1",'細工'!$D$1:$F$204,3,FALSE)</f>
        <v>北須磨</v>
      </c>
    </row>
    <row r="10" spans="2:21" ht="13.5">
      <c r="B10" s="211">
        <f>SUM(C10:C11)</f>
        <v>12</v>
      </c>
      <c r="C10" s="34">
        <v>5</v>
      </c>
      <c r="D10" s="34" t="s">
        <v>66</v>
      </c>
      <c r="E10" s="34">
        <v>10</v>
      </c>
      <c r="F10" s="212">
        <f>SUM(E10:E11)</f>
        <v>18</v>
      </c>
      <c r="G10" s="211">
        <f>SUM(H10:H11)</f>
        <v>18</v>
      </c>
      <c r="H10" s="34">
        <v>9</v>
      </c>
      <c r="I10" s="34" t="s">
        <v>66</v>
      </c>
      <c r="J10" s="34">
        <v>10</v>
      </c>
      <c r="K10" s="212">
        <f>SUM(J10:J11)</f>
        <v>23</v>
      </c>
      <c r="L10" s="211">
        <f>SUM(M10:M11)</f>
        <v>14</v>
      </c>
      <c r="M10" s="34">
        <v>8</v>
      </c>
      <c r="N10" s="34" t="s">
        <v>66</v>
      </c>
      <c r="O10" s="34">
        <v>1</v>
      </c>
      <c r="P10" s="212">
        <f>SUM(O10:O11)</f>
        <v>4</v>
      </c>
      <c r="Q10" s="211">
        <f>SUM(R10:R11)</f>
        <v>7</v>
      </c>
      <c r="R10" s="34">
        <v>4</v>
      </c>
      <c r="S10" s="34" t="s">
        <v>66</v>
      </c>
      <c r="T10" s="34">
        <v>4</v>
      </c>
      <c r="U10" s="212">
        <f>SUM(T10:T11)</f>
        <v>8</v>
      </c>
    </row>
    <row r="11" spans="2:21" ht="14.25" thickBot="1">
      <c r="B11" s="211"/>
      <c r="C11" s="34">
        <v>7</v>
      </c>
      <c r="D11" s="34" t="s">
        <v>67</v>
      </c>
      <c r="E11" s="34">
        <v>8</v>
      </c>
      <c r="F11" s="212"/>
      <c r="G11" s="211"/>
      <c r="H11" s="34">
        <v>9</v>
      </c>
      <c r="I11" s="34" t="s">
        <v>67</v>
      </c>
      <c r="J11" s="34">
        <v>13</v>
      </c>
      <c r="K11" s="212"/>
      <c r="L11" s="211"/>
      <c r="M11" s="34">
        <v>6</v>
      </c>
      <c r="N11" s="34" t="s">
        <v>67</v>
      </c>
      <c r="O11" s="34">
        <v>3</v>
      </c>
      <c r="P11" s="212"/>
      <c r="Q11" s="211"/>
      <c r="R11" s="34">
        <v>3</v>
      </c>
      <c r="S11" s="34" t="s">
        <v>67</v>
      </c>
      <c r="T11" s="34">
        <v>4</v>
      </c>
      <c r="U11" s="212"/>
    </row>
    <row r="12" spans="2:21" ht="13.5">
      <c r="B12" s="113" t="str">
        <f>VLOOKUP(D12&amp;"1",'細工'!$D$1:$F$198,2,FALSE)</f>
        <v>川西北陵</v>
      </c>
      <c r="C12" s="58"/>
      <c r="D12" s="58">
        <v>7</v>
      </c>
      <c r="E12" s="58"/>
      <c r="F12" s="59" t="str">
        <f>VLOOKUP(D12&amp;"1",'細工'!$D$1:$F$198,3,FALSE)</f>
        <v>神戸商業</v>
      </c>
      <c r="G12" s="113" t="str">
        <f>VLOOKUP(I12&amp;"1",'細工'!$D$1:$F$198,2,FALSE)</f>
        <v>神戸鈴蘭台</v>
      </c>
      <c r="H12" s="58"/>
      <c r="I12" s="58">
        <v>8</v>
      </c>
      <c r="J12" s="58"/>
      <c r="K12" s="59" t="str">
        <f>VLOOKUP(I12&amp;"1",'細工'!$D$1:$F$198,3,FALSE)</f>
        <v>須磨東</v>
      </c>
      <c r="L12" s="57" t="str">
        <f>VLOOKUP(N12&amp;"1",'細工'!$D$1:$F$204,2,FALSE)</f>
        <v>宝塚西</v>
      </c>
      <c r="M12" s="58"/>
      <c r="N12" s="58" t="s">
        <v>148</v>
      </c>
      <c r="O12" s="58"/>
      <c r="P12" s="115" t="str">
        <f>VLOOKUP(N12&amp;"1",'細工'!$D$1:$F$204,3,FALSE)</f>
        <v>伊川谷北</v>
      </c>
      <c r="Q12" s="57"/>
      <c r="R12" s="58"/>
      <c r="S12" s="58"/>
      <c r="T12" s="58"/>
      <c r="U12" s="58"/>
    </row>
    <row r="13" spans="2:21" ht="13.5">
      <c r="B13" s="211">
        <f>SUM(C13:C14)</f>
        <v>20</v>
      </c>
      <c r="C13" s="34">
        <v>8</v>
      </c>
      <c r="D13" s="34" t="s">
        <v>66</v>
      </c>
      <c r="E13" s="34">
        <v>7</v>
      </c>
      <c r="F13" s="212">
        <f>SUM(E13:E14)</f>
        <v>14</v>
      </c>
      <c r="G13" s="211">
        <f>SUM(H13:H14)</f>
        <v>18</v>
      </c>
      <c r="H13" s="34">
        <v>10</v>
      </c>
      <c r="I13" s="34" t="s">
        <v>66</v>
      </c>
      <c r="J13" s="34">
        <v>8</v>
      </c>
      <c r="K13" s="212">
        <f>SUM(J13:J14)</f>
        <v>14</v>
      </c>
      <c r="L13" s="211">
        <f>SUM(M13:M14)</f>
        <v>2</v>
      </c>
      <c r="M13" s="34">
        <v>1</v>
      </c>
      <c r="N13" s="34" t="s">
        <v>66</v>
      </c>
      <c r="O13" s="34">
        <v>21</v>
      </c>
      <c r="P13" s="212">
        <f>SUM(O13:O14)</f>
        <v>37</v>
      </c>
      <c r="Q13" s="211"/>
      <c r="R13" s="34"/>
      <c r="S13" s="34"/>
      <c r="T13" s="34"/>
      <c r="U13" s="168"/>
    </row>
    <row r="14" spans="2:21" ht="14.25" thickBot="1">
      <c r="B14" s="211"/>
      <c r="C14" s="34">
        <v>12</v>
      </c>
      <c r="D14" s="34" t="s">
        <v>67</v>
      </c>
      <c r="E14" s="34">
        <v>7</v>
      </c>
      <c r="F14" s="212"/>
      <c r="G14" s="211"/>
      <c r="H14" s="34">
        <v>8</v>
      </c>
      <c r="I14" s="34" t="s">
        <v>67</v>
      </c>
      <c r="J14" s="34">
        <v>6</v>
      </c>
      <c r="K14" s="212"/>
      <c r="L14" s="211"/>
      <c r="M14" s="34">
        <v>1</v>
      </c>
      <c r="N14" s="34" t="s">
        <v>67</v>
      </c>
      <c r="O14" s="34">
        <v>16</v>
      </c>
      <c r="P14" s="212"/>
      <c r="Q14" s="211"/>
      <c r="R14" s="34"/>
      <c r="S14" s="34"/>
      <c r="T14" s="34"/>
      <c r="U14" s="168"/>
    </row>
    <row r="15" spans="2:16" ht="13.5">
      <c r="B15" s="113" t="str">
        <f>VLOOKUP(D15&amp;"1",'細工'!$D$1:$F$198,2,FALSE)</f>
        <v>滝川</v>
      </c>
      <c r="C15" s="58"/>
      <c r="D15" s="58">
        <v>9</v>
      </c>
      <c r="E15" s="58"/>
      <c r="F15" s="59" t="str">
        <f>VLOOKUP(D15&amp;"1",'細工'!$D$1:$F$198,3,FALSE)</f>
        <v>西宮北</v>
      </c>
      <c r="G15" s="113" t="str">
        <f>VLOOKUP(I15&amp;"1",'細工'!$D$1:$F$198,2,FALSE)</f>
        <v>神戸科技</v>
      </c>
      <c r="H15" s="58"/>
      <c r="I15" s="58">
        <v>10</v>
      </c>
      <c r="J15" s="58"/>
      <c r="K15" s="59" t="str">
        <f>VLOOKUP(I15&amp;"1",'細工'!$D$1:$F$198,3,FALSE)</f>
        <v>明石清水</v>
      </c>
      <c r="L15" s="57"/>
      <c r="M15" s="58"/>
      <c r="N15" s="58"/>
      <c r="O15" s="58"/>
      <c r="P15" s="58"/>
    </row>
    <row r="16" spans="2:16" ht="13.5">
      <c r="B16" s="211">
        <f>SUM(C16:C17)</f>
        <v>19</v>
      </c>
      <c r="C16" s="34">
        <v>10</v>
      </c>
      <c r="D16" s="34" t="s">
        <v>66</v>
      </c>
      <c r="E16" s="34">
        <v>5</v>
      </c>
      <c r="F16" s="212">
        <f>SUM(E16:E17)</f>
        <v>8</v>
      </c>
      <c r="G16" s="211">
        <v>23</v>
      </c>
      <c r="H16" s="34">
        <v>6</v>
      </c>
      <c r="I16" s="34" t="s">
        <v>66</v>
      </c>
      <c r="J16" s="34">
        <v>5</v>
      </c>
      <c r="K16" s="212">
        <v>18</v>
      </c>
      <c r="L16" s="211"/>
      <c r="M16" s="34"/>
      <c r="N16" s="34"/>
      <c r="O16" s="34"/>
      <c r="P16" s="168"/>
    </row>
    <row r="17" spans="2:16" ht="14.25" thickBot="1">
      <c r="B17" s="211"/>
      <c r="C17" s="34">
        <v>9</v>
      </c>
      <c r="D17" s="34" t="s">
        <v>67</v>
      </c>
      <c r="E17" s="34">
        <v>3</v>
      </c>
      <c r="F17" s="212"/>
      <c r="G17" s="211"/>
      <c r="H17" s="34">
        <v>8</v>
      </c>
      <c r="I17" s="34" t="s">
        <v>67</v>
      </c>
      <c r="J17" s="34">
        <v>9</v>
      </c>
      <c r="K17" s="212"/>
      <c r="L17" s="211"/>
      <c r="M17" s="34"/>
      <c r="N17" s="34"/>
      <c r="O17" s="34"/>
      <c r="P17" s="168"/>
    </row>
    <row r="18" spans="2:16" ht="13.5">
      <c r="B18" s="57" t="str">
        <f>VLOOKUP(D18&amp;"1",'細工'!$D$1:$F$198,2,FALSE)</f>
        <v>東播磨</v>
      </c>
      <c r="C18" s="58"/>
      <c r="D18" s="58">
        <v>11</v>
      </c>
      <c r="E18" s="58"/>
      <c r="F18" s="114" t="str">
        <f>VLOOKUP(D18&amp;"1",'細工'!$D$1:$F$198,3,FALSE)</f>
        <v>県立尼崎</v>
      </c>
      <c r="G18" s="211"/>
      <c r="H18" s="34">
        <v>5</v>
      </c>
      <c r="I18" s="83" t="s">
        <v>263</v>
      </c>
      <c r="J18" s="34">
        <v>1</v>
      </c>
      <c r="K18" s="212"/>
      <c r="L18" s="72"/>
      <c r="M18" s="34"/>
      <c r="N18" s="34"/>
      <c r="O18" s="34"/>
      <c r="P18" s="34"/>
    </row>
    <row r="19" spans="2:16" ht="14.25" thickBot="1">
      <c r="B19" s="211">
        <f>SUM(C19:C20)</f>
        <v>13</v>
      </c>
      <c r="C19" s="34">
        <v>8</v>
      </c>
      <c r="D19" s="34" t="s">
        <v>66</v>
      </c>
      <c r="E19" s="34">
        <v>10</v>
      </c>
      <c r="F19" s="212">
        <f>SUM(E19:E20)</f>
        <v>24</v>
      </c>
      <c r="G19" s="213"/>
      <c r="H19" s="34">
        <v>4</v>
      </c>
      <c r="I19" s="83" t="s">
        <v>264</v>
      </c>
      <c r="J19" s="34">
        <v>3</v>
      </c>
      <c r="K19" s="214"/>
      <c r="L19" s="211"/>
      <c r="M19" s="34"/>
      <c r="N19" s="34"/>
      <c r="O19" s="34"/>
      <c r="P19" s="168"/>
    </row>
    <row r="20" spans="2:16" ht="14.25" thickBot="1">
      <c r="B20" s="213"/>
      <c r="C20" s="71">
        <v>5</v>
      </c>
      <c r="D20" s="71" t="s">
        <v>67</v>
      </c>
      <c r="E20" s="71">
        <v>14</v>
      </c>
      <c r="F20" s="214"/>
      <c r="G20" s="113" t="str">
        <f>VLOOKUP(I20&amp;"1",'細工'!$D$1:$F$198,2,FALSE)</f>
        <v>東播工業</v>
      </c>
      <c r="H20" s="58"/>
      <c r="I20" s="58">
        <v>12</v>
      </c>
      <c r="J20" s="58"/>
      <c r="K20" s="59" t="str">
        <f>VLOOKUP(I20&amp;"1",'細工'!$D$1:$F$198,3,FALSE)</f>
        <v>加古川北</v>
      </c>
      <c r="L20" s="211"/>
      <c r="M20" s="34"/>
      <c r="N20" s="34"/>
      <c r="O20" s="34"/>
      <c r="P20" s="168"/>
    </row>
    <row r="21" spans="7:11" ht="13.5">
      <c r="G21" s="211">
        <f>SUM(H21:H22)</f>
        <v>31</v>
      </c>
      <c r="H21" s="34">
        <v>17</v>
      </c>
      <c r="I21" s="34" t="s">
        <v>66</v>
      </c>
      <c r="J21" s="34">
        <v>6</v>
      </c>
      <c r="K21" s="212">
        <f>SUM(J21:J22)</f>
        <v>12</v>
      </c>
    </row>
    <row r="22" spans="7:11" ht="14.25" thickBot="1">
      <c r="G22" s="213"/>
      <c r="H22" s="71">
        <v>14</v>
      </c>
      <c r="I22" s="71" t="s">
        <v>67</v>
      </c>
      <c r="J22" s="71">
        <v>6</v>
      </c>
      <c r="K22" s="214"/>
    </row>
    <row r="23" spans="7:11" ht="13.5">
      <c r="G23" s="34"/>
      <c r="H23" s="34"/>
      <c r="I23" s="34"/>
      <c r="J23" s="34"/>
      <c r="K23" s="34"/>
    </row>
    <row r="24" spans="2:12" ht="14.25" thickBot="1">
      <c r="B24" s="21" t="s">
        <v>70</v>
      </c>
      <c r="L24" s="21" t="s">
        <v>71</v>
      </c>
    </row>
    <row r="25" spans="2:21" ht="13.5">
      <c r="B25" s="113" t="str">
        <f>VLOOKUP(D25&amp;"1",'細工'!$D$1:$F$198,2,FALSE)</f>
        <v>神戸国際大附</v>
      </c>
      <c r="C25" s="58"/>
      <c r="D25" s="58">
        <v>13</v>
      </c>
      <c r="E25" s="58"/>
      <c r="F25" s="59" t="str">
        <f>IF(B4=F4,"***未定***",IF(B4&gt;F4,B3,F3))</f>
        <v>報徳学園</v>
      </c>
      <c r="G25" s="113" t="str">
        <f>VLOOKUP(I25&amp;"1",'細工'!$D$1:$F$198,2,FALSE)</f>
        <v>北須磨</v>
      </c>
      <c r="H25" s="58"/>
      <c r="I25" s="58">
        <v>14</v>
      </c>
      <c r="J25" s="58"/>
      <c r="K25" s="59" t="str">
        <f>VLOOKUP(I25&amp;"1",'細工'!$D$1:$F$198,3,FALSE)</f>
        <v>明石城西</v>
      </c>
      <c r="L25" s="116" t="str">
        <f>VLOOKUP(N25&amp;"1",'細工'!$D$1:$F$204,2,FALSE)</f>
        <v>夙川学院</v>
      </c>
      <c r="M25" s="58"/>
      <c r="N25" s="58" t="s">
        <v>149</v>
      </c>
      <c r="O25" s="58"/>
      <c r="P25" s="59" t="str">
        <f>IF(L4=P4,"***未定***",IF(L4&gt;P4,L3,P3))</f>
        <v>県立西宮</v>
      </c>
      <c r="Q25" s="116" t="str">
        <f>VLOOKUP(S25&amp;"1",'細工'!$D$1:$F$204,2,FALSE)</f>
        <v>六甲アイランド</v>
      </c>
      <c r="R25" s="58"/>
      <c r="S25" s="58" t="s">
        <v>150</v>
      </c>
      <c r="T25" s="58"/>
      <c r="U25" s="59" t="str">
        <f>VLOOKUP(S25&amp;"1",'細工'!$D$1:$F$204,3,FALSE)</f>
        <v>加古川南</v>
      </c>
    </row>
    <row r="26" spans="2:21" ht="13.5">
      <c r="B26" s="211">
        <f>SUM(C26:C27)</f>
        <v>37</v>
      </c>
      <c r="C26" s="34">
        <v>22</v>
      </c>
      <c r="D26" s="34" t="s">
        <v>66</v>
      </c>
      <c r="E26" s="34">
        <v>3</v>
      </c>
      <c r="F26" s="212">
        <f>SUM(E26:E27)</f>
        <v>14</v>
      </c>
      <c r="G26" s="211">
        <f>SUM(H26:H27)</f>
        <v>21</v>
      </c>
      <c r="H26" s="34">
        <v>8</v>
      </c>
      <c r="I26" s="34" t="s">
        <v>66</v>
      </c>
      <c r="J26" s="34">
        <v>9</v>
      </c>
      <c r="K26" s="212">
        <f>SUM(J26:J27)</f>
        <v>14</v>
      </c>
      <c r="L26" s="211">
        <f>SUM(M26:M27)</f>
        <v>34</v>
      </c>
      <c r="M26" s="34">
        <v>20</v>
      </c>
      <c r="N26" s="34" t="s">
        <v>66</v>
      </c>
      <c r="O26" s="34">
        <v>3</v>
      </c>
      <c r="P26" s="212">
        <f>SUM(O26:O27)</f>
        <v>6</v>
      </c>
      <c r="Q26" s="211">
        <f>SUM(R26:R27)</f>
        <v>22</v>
      </c>
      <c r="R26" s="34">
        <v>9</v>
      </c>
      <c r="S26" s="34" t="s">
        <v>66</v>
      </c>
      <c r="T26" s="34">
        <v>1</v>
      </c>
      <c r="U26" s="212">
        <f>SUM(T26:T27)</f>
        <v>4</v>
      </c>
    </row>
    <row r="27" spans="2:21" ht="14.25" thickBot="1">
      <c r="B27" s="211"/>
      <c r="C27" s="34">
        <v>15</v>
      </c>
      <c r="D27" s="34" t="s">
        <v>67</v>
      </c>
      <c r="E27" s="34">
        <v>11</v>
      </c>
      <c r="F27" s="212"/>
      <c r="G27" s="211"/>
      <c r="H27" s="34">
        <v>13</v>
      </c>
      <c r="I27" s="34" t="s">
        <v>67</v>
      </c>
      <c r="J27" s="34">
        <v>5</v>
      </c>
      <c r="K27" s="212"/>
      <c r="L27" s="211"/>
      <c r="M27" s="34">
        <v>14</v>
      </c>
      <c r="N27" s="34" t="s">
        <v>67</v>
      </c>
      <c r="O27" s="34">
        <v>3</v>
      </c>
      <c r="P27" s="212"/>
      <c r="Q27" s="211"/>
      <c r="R27" s="34">
        <v>13</v>
      </c>
      <c r="S27" s="34" t="s">
        <v>67</v>
      </c>
      <c r="T27" s="34">
        <v>3</v>
      </c>
      <c r="U27" s="212"/>
    </row>
    <row r="28" spans="2:21" ht="13.5">
      <c r="B28" s="57" t="str">
        <f>VLOOKUP(D28&amp;"1",'細工'!$D$1:$F$198,2,FALSE)</f>
        <v>柏原</v>
      </c>
      <c r="C28" s="58"/>
      <c r="D28" s="58">
        <v>15</v>
      </c>
      <c r="E28" s="58"/>
      <c r="F28" s="114" t="str">
        <f>IF(G4=K4,"***未定***",IF(G4&gt;K4,G3,K3))</f>
        <v>伊川谷北</v>
      </c>
      <c r="G28" s="57" t="str">
        <f>IF(B7=F7,"***未定***",IF(B7&gt;F7,B6,F6))</f>
        <v>西宮東</v>
      </c>
      <c r="H28" s="58"/>
      <c r="I28" s="58">
        <v>16</v>
      </c>
      <c r="J28" s="58"/>
      <c r="K28" s="114" t="str">
        <f>VLOOKUP(I28&amp;"1",'細工'!$D$1:$F$198,3,FALSE)</f>
        <v>明石</v>
      </c>
      <c r="L28" s="57" t="str">
        <f>VLOOKUP(N28&amp;"1",'細工'!$D$1:$F$204,2,FALSE)</f>
        <v>神戸科技</v>
      </c>
      <c r="M28" s="58"/>
      <c r="N28" s="58" t="s">
        <v>151</v>
      </c>
      <c r="O28" s="58"/>
      <c r="P28" s="115" t="str">
        <f>VLOOKUP(N28&amp;"1",'細工'!$D$1:$F$204,3,FALSE)</f>
        <v>川西緑台</v>
      </c>
      <c r="Q28" s="116" t="str">
        <f>VLOOKUP(S28&amp;"1",'細工'!$D$1:$F$204,2,FALSE)</f>
        <v>園田学園</v>
      </c>
      <c r="R28" s="58"/>
      <c r="S28" s="58" t="s">
        <v>152</v>
      </c>
      <c r="T28" s="58"/>
      <c r="U28" s="59" t="str">
        <f>VLOOKUP(S28&amp;"1",'細工'!$D$1:$F$204,3,FALSE)</f>
        <v>神戸商業</v>
      </c>
    </row>
    <row r="29" spans="2:21" ht="13.5">
      <c r="B29" s="211">
        <f>SUM(C29:C30)</f>
        <v>20</v>
      </c>
      <c r="C29" s="34">
        <v>8</v>
      </c>
      <c r="D29" s="34" t="s">
        <v>66</v>
      </c>
      <c r="E29" s="34">
        <v>13</v>
      </c>
      <c r="F29" s="212">
        <f>SUM(E29:E30)</f>
        <v>26</v>
      </c>
      <c r="G29" s="211">
        <f>SUM(H29:H30)</f>
        <v>7</v>
      </c>
      <c r="H29" s="34">
        <v>2</v>
      </c>
      <c r="I29" s="34" t="s">
        <v>66</v>
      </c>
      <c r="J29" s="34">
        <v>17</v>
      </c>
      <c r="K29" s="212">
        <f>SUM(J29:J30)</f>
        <v>34</v>
      </c>
      <c r="L29" s="211">
        <f>SUM(M29:M32)</f>
        <v>13</v>
      </c>
      <c r="M29" s="34">
        <v>3</v>
      </c>
      <c r="N29" s="34" t="s">
        <v>66</v>
      </c>
      <c r="O29" s="34">
        <v>6</v>
      </c>
      <c r="P29" s="212">
        <v>14</v>
      </c>
      <c r="Q29" s="211">
        <f>SUM(R29:R30)</f>
        <v>17</v>
      </c>
      <c r="R29" s="34">
        <v>6</v>
      </c>
      <c r="S29" s="34" t="s">
        <v>66</v>
      </c>
      <c r="T29" s="34">
        <v>4</v>
      </c>
      <c r="U29" s="212">
        <f>SUM(T29:T30)</f>
        <v>8</v>
      </c>
    </row>
    <row r="30" spans="2:21" ht="14.25" thickBot="1">
      <c r="B30" s="211"/>
      <c r="C30" s="34">
        <v>12</v>
      </c>
      <c r="D30" s="34" t="s">
        <v>67</v>
      </c>
      <c r="E30" s="34">
        <v>13</v>
      </c>
      <c r="F30" s="212"/>
      <c r="G30" s="211"/>
      <c r="H30" s="34">
        <v>5</v>
      </c>
      <c r="I30" s="34" t="s">
        <v>67</v>
      </c>
      <c r="J30" s="34">
        <v>17</v>
      </c>
      <c r="K30" s="212"/>
      <c r="L30" s="211"/>
      <c r="M30" s="34">
        <v>10</v>
      </c>
      <c r="N30" s="34" t="s">
        <v>67</v>
      </c>
      <c r="O30" s="34">
        <v>7</v>
      </c>
      <c r="P30" s="212"/>
      <c r="Q30" s="211"/>
      <c r="R30" s="34">
        <v>11</v>
      </c>
      <c r="S30" s="34" t="s">
        <v>67</v>
      </c>
      <c r="T30" s="34">
        <v>4</v>
      </c>
      <c r="U30" s="212"/>
    </row>
    <row r="31" spans="2:21" ht="13.5">
      <c r="B31" s="113" t="str">
        <f>VLOOKUP(D31&amp;"1",'細工'!$D$1:$F$198,2,FALSE)</f>
        <v>三田学園</v>
      </c>
      <c r="C31" s="58"/>
      <c r="D31" s="58">
        <v>17</v>
      </c>
      <c r="E31" s="58"/>
      <c r="F31" s="59" t="str">
        <f>IF(G7=K7,"***未定***",IF(G7&gt;K7,G6,K6))</f>
        <v>市立西宮</v>
      </c>
      <c r="G31" s="113" t="str">
        <f>IF(B10=F10,"***未定***",IF(B10&gt;F10,B9,F9))</f>
        <v>村野工業</v>
      </c>
      <c r="H31" s="58"/>
      <c r="I31" s="58">
        <v>18</v>
      </c>
      <c r="J31" s="58"/>
      <c r="K31" s="59" t="str">
        <f>VLOOKUP(I31&amp;"1",'細工'!$D$1:$F$198,3,FALSE)</f>
        <v>明石南</v>
      </c>
      <c r="L31" s="211"/>
      <c r="M31" s="34">
        <v>0</v>
      </c>
      <c r="N31" s="83" t="s">
        <v>263</v>
      </c>
      <c r="O31" s="34">
        <v>1</v>
      </c>
      <c r="P31" s="212"/>
      <c r="Q31" s="116" t="str">
        <f>VLOOKUP(S31&amp;"1",'細工'!$D$1:$F$204,2,FALSE)</f>
        <v>県立尼崎</v>
      </c>
      <c r="R31" s="58"/>
      <c r="S31" s="58" t="s">
        <v>154</v>
      </c>
      <c r="T31" s="58"/>
      <c r="U31" s="59" t="str">
        <f>VLOOKUP(S31&amp;"1",'細工'!$D$1:$F$204,3,FALSE)</f>
        <v>県立伊丹</v>
      </c>
    </row>
    <row r="32" spans="2:21" ht="14.25" thickBot="1">
      <c r="B32" s="211">
        <f>SUM(C32:C36)</f>
        <v>14</v>
      </c>
      <c r="C32" s="34">
        <v>3</v>
      </c>
      <c r="D32" s="34" t="s">
        <v>66</v>
      </c>
      <c r="E32" s="34">
        <v>7</v>
      </c>
      <c r="F32" s="212">
        <f>SUM(E32:E36)</f>
        <v>13</v>
      </c>
      <c r="G32" s="211">
        <f>SUM(H32:H33)</f>
        <v>49</v>
      </c>
      <c r="H32" s="34">
        <v>24</v>
      </c>
      <c r="I32" s="34" t="s">
        <v>66</v>
      </c>
      <c r="J32" s="34">
        <v>1</v>
      </c>
      <c r="K32" s="212">
        <f>SUM(J32:J33)</f>
        <v>8</v>
      </c>
      <c r="L32" s="213"/>
      <c r="M32" s="34">
        <v>0</v>
      </c>
      <c r="N32" s="83" t="s">
        <v>264</v>
      </c>
      <c r="O32" s="34">
        <v>0</v>
      </c>
      <c r="P32" s="214"/>
      <c r="Q32" s="211">
        <f>SUM(R32:R33)</f>
        <v>11</v>
      </c>
      <c r="R32" s="34">
        <v>4</v>
      </c>
      <c r="S32" s="34" t="s">
        <v>66</v>
      </c>
      <c r="T32" s="34">
        <v>8</v>
      </c>
      <c r="U32" s="212">
        <f>SUM(T32:T33)</f>
        <v>10</v>
      </c>
    </row>
    <row r="33" spans="2:21" ht="14.25" thickBot="1">
      <c r="B33" s="211"/>
      <c r="C33" s="34">
        <v>9</v>
      </c>
      <c r="D33" s="34" t="s">
        <v>67</v>
      </c>
      <c r="E33" s="34">
        <v>5</v>
      </c>
      <c r="F33" s="212"/>
      <c r="G33" s="211"/>
      <c r="H33" s="34">
        <v>25</v>
      </c>
      <c r="I33" s="34" t="s">
        <v>67</v>
      </c>
      <c r="J33" s="34">
        <v>7</v>
      </c>
      <c r="K33" s="212"/>
      <c r="L33" s="116" t="str">
        <f>VLOOKUP(N33&amp;"1",'細工'!$D$1:$F$204,2,FALSE)</f>
        <v>明石清水</v>
      </c>
      <c r="M33" s="58"/>
      <c r="N33" s="58" t="s">
        <v>153</v>
      </c>
      <c r="O33" s="58"/>
      <c r="P33" s="59" t="str">
        <f>IF(Q4=U4,"***未定***",IF(Q4&gt;U4,Q3,U3))</f>
        <v>尼崎小田</v>
      </c>
      <c r="Q33" s="211"/>
      <c r="R33" s="34">
        <v>7</v>
      </c>
      <c r="S33" s="34" t="s">
        <v>67</v>
      </c>
      <c r="T33" s="34">
        <v>2</v>
      </c>
      <c r="U33" s="212"/>
    </row>
    <row r="34" spans="2:21" ht="13.5">
      <c r="B34" s="211"/>
      <c r="C34" s="34">
        <v>1</v>
      </c>
      <c r="D34" s="83" t="s">
        <v>263</v>
      </c>
      <c r="E34" s="34">
        <v>0</v>
      </c>
      <c r="F34" s="212"/>
      <c r="G34" s="57" t="str">
        <f>IF(G10=K10,"***未定***",IF(G10&gt;K10,G9,K9))</f>
        <v>宝塚北</v>
      </c>
      <c r="H34" s="58"/>
      <c r="I34" s="58">
        <v>20</v>
      </c>
      <c r="J34" s="58"/>
      <c r="K34" s="114" t="str">
        <f>VLOOKUP(I34&amp;"1",'細工'!$D$1:$F$198,3,FALSE)</f>
        <v>長田</v>
      </c>
      <c r="L34" s="211">
        <f>SUM(M34:M35)</f>
        <v>20</v>
      </c>
      <c r="M34" s="34">
        <v>10</v>
      </c>
      <c r="N34" s="34" t="s">
        <v>66</v>
      </c>
      <c r="O34" s="34">
        <v>2</v>
      </c>
      <c r="P34" s="212">
        <f>SUM(O34:O35)</f>
        <v>5</v>
      </c>
      <c r="Q34" s="57" t="str">
        <f>IF(L7=P7,"***未定***",IF(L7&gt;P7,L6,P6))</f>
        <v>神戸鈴蘭台</v>
      </c>
      <c r="R34" s="58"/>
      <c r="S34" s="58" t="s">
        <v>156</v>
      </c>
      <c r="T34" s="58"/>
      <c r="U34" s="115" t="str">
        <f>VLOOKUP(S34&amp;"1",'細工'!$D$1:$F$204,3,FALSE)</f>
        <v>神戸星城</v>
      </c>
    </row>
    <row r="35" spans="2:21" ht="14.25" thickBot="1">
      <c r="B35" s="211"/>
      <c r="C35" s="34">
        <v>0</v>
      </c>
      <c r="D35" s="61" t="s">
        <v>264</v>
      </c>
      <c r="E35" s="34">
        <v>1</v>
      </c>
      <c r="F35" s="212"/>
      <c r="G35" s="211">
        <f>SUM(H35:H36)</f>
        <v>24</v>
      </c>
      <c r="H35" s="34">
        <v>13</v>
      </c>
      <c r="I35" s="34" t="s">
        <v>66</v>
      </c>
      <c r="J35" s="34">
        <v>17</v>
      </c>
      <c r="K35" s="212">
        <f>SUM(J35:J36)</f>
        <v>30</v>
      </c>
      <c r="L35" s="211"/>
      <c r="M35" s="34">
        <v>10</v>
      </c>
      <c r="N35" s="34" t="s">
        <v>67</v>
      </c>
      <c r="O35" s="34">
        <v>3</v>
      </c>
      <c r="P35" s="212"/>
      <c r="Q35" s="211">
        <f>SUM(R35:R36)</f>
        <v>5</v>
      </c>
      <c r="R35" s="34">
        <v>3</v>
      </c>
      <c r="S35" s="34" t="s">
        <v>66</v>
      </c>
      <c r="T35" s="34">
        <v>20</v>
      </c>
      <c r="U35" s="212">
        <f>SUM(T35:T36)</f>
        <v>35</v>
      </c>
    </row>
    <row r="36" spans="2:21" ht="14.25" thickBot="1">
      <c r="B36" s="213"/>
      <c r="C36" s="34">
        <v>1</v>
      </c>
      <c r="D36" s="21" t="s">
        <v>265</v>
      </c>
      <c r="E36" s="34">
        <v>0</v>
      </c>
      <c r="F36" s="214"/>
      <c r="G36" s="211"/>
      <c r="H36" s="34">
        <v>11</v>
      </c>
      <c r="I36" s="34" t="s">
        <v>67</v>
      </c>
      <c r="J36" s="34">
        <v>13</v>
      </c>
      <c r="K36" s="212"/>
      <c r="L36" s="116" t="str">
        <f>VLOOKUP(N36&amp;"1",'細工'!$D$1:$F$204,2,FALSE)</f>
        <v>神戸北</v>
      </c>
      <c r="M36" s="58"/>
      <c r="N36" s="58" t="s">
        <v>155</v>
      </c>
      <c r="O36" s="58"/>
      <c r="P36" s="59" t="str">
        <f>VLOOKUP(N36&amp;"1",'細工'!$D$1:$F$204,3,FALSE)</f>
        <v>伊丹北</v>
      </c>
      <c r="Q36" s="211"/>
      <c r="R36" s="34">
        <v>2</v>
      </c>
      <c r="S36" s="34" t="s">
        <v>67</v>
      </c>
      <c r="T36" s="34">
        <v>15</v>
      </c>
      <c r="U36" s="212"/>
    </row>
    <row r="37" spans="2:21" ht="13.5">
      <c r="B37" s="57" t="str">
        <f>VLOOKUP(D37&amp;"1",'細工'!$D$1:$F$198,2,FALSE)</f>
        <v>舞子</v>
      </c>
      <c r="C37" s="58"/>
      <c r="D37" s="58">
        <v>19</v>
      </c>
      <c r="E37" s="58"/>
      <c r="F37" s="114" t="str">
        <f>VLOOKUP(D37&amp;"1",'細工'!$D$1:$F$198,3,FALSE)</f>
        <v>神港学園</v>
      </c>
      <c r="G37" s="113" t="str">
        <f>VLOOKUP(I37&amp;"1",'細工'!$D$1:$F$198,2,FALSE)</f>
        <v>尼崎小田</v>
      </c>
      <c r="H37" s="58"/>
      <c r="I37" s="58">
        <v>22</v>
      </c>
      <c r="J37" s="58"/>
      <c r="K37" s="59" t="str">
        <f>VLOOKUP(I37&amp;"1",'細工'!$D$1:$F$198,3,FALSE)</f>
        <v>市立神港</v>
      </c>
      <c r="L37" s="211">
        <f>SUM(M37:M38)</f>
        <v>13</v>
      </c>
      <c r="M37" s="34">
        <v>7</v>
      </c>
      <c r="N37" s="34" t="s">
        <v>66</v>
      </c>
      <c r="O37" s="34">
        <v>4</v>
      </c>
      <c r="P37" s="212">
        <f>SUM(O37:O38)</f>
        <v>6</v>
      </c>
      <c r="Q37" s="57" t="str">
        <f>VLOOKUP(S37&amp;"1",'細工'!$D$1:$F$204,2,FALSE)</f>
        <v>甲子園学院</v>
      </c>
      <c r="R37" s="58"/>
      <c r="S37" s="58" t="s">
        <v>158</v>
      </c>
      <c r="T37" s="58"/>
      <c r="U37" s="115" t="str">
        <f>VLOOKUP(S37&amp;"1",'細工'!$D$1:$F$204,3,FALSE)</f>
        <v>高砂南</v>
      </c>
    </row>
    <row r="38" spans="2:21" ht="14.25" thickBot="1">
      <c r="B38" s="211">
        <f>SUM(C38:C39)</f>
        <v>4</v>
      </c>
      <c r="C38" s="34">
        <v>1</v>
      </c>
      <c r="D38" s="34" t="s">
        <v>66</v>
      </c>
      <c r="E38" s="34">
        <v>9</v>
      </c>
      <c r="F38" s="212">
        <f>SUM(E38:E39)</f>
        <v>19</v>
      </c>
      <c r="G38" s="211">
        <f>SUM(H38:H39)</f>
        <v>27</v>
      </c>
      <c r="H38" s="34">
        <v>10</v>
      </c>
      <c r="I38" s="34" t="s">
        <v>66</v>
      </c>
      <c r="J38" s="34">
        <v>7</v>
      </c>
      <c r="K38" s="212">
        <f>SUM(J38:J39)</f>
        <v>17</v>
      </c>
      <c r="L38" s="211"/>
      <c r="M38" s="34">
        <v>6</v>
      </c>
      <c r="N38" s="34" t="s">
        <v>67</v>
      </c>
      <c r="O38" s="34">
        <v>2</v>
      </c>
      <c r="P38" s="212"/>
      <c r="Q38" s="211">
        <f>SUM(R38:R39)</f>
        <v>6</v>
      </c>
      <c r="R38" s="34">
        <v>3</v>
      </c>
      <c r="S38" s="34" t="s">
        <v>66</v>
      </c>
      <c r="T38" s="34">
        <v>18</v>
      </c>
      <c r="U38" s="212">
        <f>SUM(T38:T39)</f>
        <v>40</v>
      </c>
    </row>
    <row r="39" spans="2:21" ht="14.25" thickBot="1">
      <c r="B39" s="211"/>
      <c r="C39" s="34">
        <v>3</v>
      </c>
      <c r="D39" s="34" t="s">
        <v>67</v>
      </c>
      <c r="E39" s="34">
        <v>10</v>
      </c>
      <c r="F39" s="212"/>
      <c r="G39" s="211"/>
      <c r="H39" s="34">
        <v>17</v>
      </c>
      <c r="I39" s="34" t="s">
        <v>67</v>
      </c>
      <c r="J39" s="34">
        <v>10</v>
      </c>
      <c r="K39" s="212"/>
      <c r="L39" s="116" t="str">
        <f>VLOOKUP(N39&amp;"1",'細工'!$D$1:$F$204,2,FALSE)</f>
        <v>武庫川女大附</v>
      </c>
      <c r="M39" s="58"/>
      <c r="N39" s="58" t="s">
        <v>157</v>
      </c>
      <c r="O39" s="58"/>
      <c r="P39" s="59" t="str">
        <f>IF(Q7=U7,"***未定***",IF(Q7&gt;U7,Q6,U6))</f>
        <v>明石城西</v>
      </c>
      <c r="Q39" s="211"/>
      <c r="R39" s="34">
        <v>3</v>
      </c>
      <c r="S39" s="34" t="s">
        <v>67</v>
      </c>
      <c r="T39" s="34">
        <v>22</v>
      </c>
      <c r="U39" s="212"/>
    </row>
    <row r="40" spans="2:21" ht="13.5">
      <c r="B40" s="113" t="str">
        <f>VLOOKUP(D40&amp;"1",'細工'!$D$1:$F$198,2,FALSE)</f>
        <v>育英</v>
      </c>
      <c r="C40" s="58"/>
      <c r="D40" s="58">
        <v>21</v>
      </c>
      <c r="E40" s="58"/>
      <c r="F40" s="59" t="str">
        <f>IF(B13=F13,"***未定***",IF(B13&gt;F13,B12,F12))</f>
        <v>川西北陵</v>
      </c>
      <c r="G40" s="57" t="str">
        <f>IF(B16=F16,"***未定***",IF(B16&gt;F16,B15,F15))</f>
        <v>滝川</v>
      </c>
      <c r="H40" s="58"/>
      <c r="I40" s="58">
        <v>24</v>
      </c>
      <c r="J40" s="58"/>
      <c r="K40" s="114" t="str">
        <f>VLOOKUP(I40&amp;"1",'細工'!$D$1:$F$198,3,FALSE)</f>
        <v>兵庫工業</v>
      </c>
      <c r="L40" s="211">
        <f>SUM(M40:M41)</f>
        <v>35</v>
      </c>
      <c r="M40" s="34">
        <v>17</v>
      </c>
      <c r="N40" s="34" t="s">
        <v>66</v>
      </c>
      <c r="O40" s="34">
        <v>2</v>
      </c>
      <c r="P40" s="212">
        <f>SUM(O40:O41)</f>
        <v>6</v>
      </c>
      <c r="Q40" s="57" t="str">
        <f>IF(L10=P10,"***未定***",IF(L10&gt;P10,L9,P9))</f>
        <v>市立西宮</v>
      </c>
      <c r="R40" s="58"/>
      <c r="S40" s="58" t="s">
        <v>160</v>
      </c>
      <c r="T40" s="58"/>
      <c r="U40" s="115" t="str">
        <f>VLOOKUP(S40&amp;"1",'細工'!$D$1:$F$204,3,FALSE)</f>
        <v>川西北陵</v>
      </c>
    </row>
    <row r="41" spans="2:21" ht="14.25" thickBot="1">
      <c r="B41" s="211">
        <f>SUM(C41:C42)</f>
        <v>29</v>
      </c>
      <c r="C41" s="34">
        <v>16</v>
      </c>
      <c r="D41" s="34" t="s">
        <v>66</v>
      </c>
      <c r="E41" s="34">
        <v>5</v>
      </c>
      <c r="F41" s="212">
        <f>SUM(E41:E42)</f>
        <v>10</v>
      </c>
      <c r="G41" s="211">
        <f>SUM(H41:H42)</f>
        <v>9</v>
      </c>
      <c r="H41" s="34">
        <v>5</v>
      </c>
      <c r="I41" s="34" t="s">
        <v>66</v>
      </c>
      <c r="J41" s="34">
        <v>16</v>
      </c>
      <c r="K41" s="212">
        <f>SUM(J41:J42)</f>
        <v>28</v>
      </c>
      <c r="L41" s="211"/>
      <c r="M41" s="34">
        <v>18</v>
      </c>
      <c r="N41" s="34" t="s">
        <v>67</v>
      </c>
      <c r="O41" s="34">
        <v>4</v>
      </c>
      <c r="P41" s="212"/>
      <c r="Q41" s="211">
        <f>SUM(R41:R42)</f>
        <v>7</v>
      </c>
      <c r="R41" s="34">
        <v>3</v>
      </c>
      <c r="S41" s="34" t="s">
        <v>66</v>
      </c>
      <c r="T41" s="34">
        <v>11</v>
      </c>
      <c r="U41" s="212">
        <f>SUM(T41:T42)</f>
        <v>22</v>
      </c>
    </row>
    <row r="42" spans="2:21" ht="14.25" thickBot="1">
      <c r="B42" s="211"/>
      <c r="C42" s="34">
        <v>13</v>
      </c>
      <c r="D42" s="34" t="s">
        <v>67</v>
      </c>
      <c r="E42" s="34">
        <v>5</v>
      </c>
      <c r="F42" s="212"/>
      <c r="G42" s="211"/>
      <c r="H42" s="34">
        <v>4</v>
      </c>
      <c r="I42" s="34" t="s">
        <v>67</v>
      </c>
      <c r="J42" s="34">
        <v>12</v>
      </c>
      <c r="K42" s="212"/>
      <c r="L42" s="116" t="str">
        <f>VLOOKUP(N42&amp;"1",'細工'!$D$1:$F$204,2,FALSE)</f>
        <v>須磨東</v>
      </c>
      <c r="M42" s="58"/>
      <c r="N42" s="58" t="s">
        <v>159</v>
      </c>
      <c r="O42" s="58"/>
      <c r="P42" s="59" t="str">
        <f>VLOOKUP(N42&amp;"1",'細工'!$D$1:$F$204,3,FALSE)</f>
        <v>加古川北</v>
      </c>
      <c r="Q42" s="211"/>
      <c r="R42" s="34">
        <v>4</v>
      </c>
      <c r="S42" s="34" t="s">
        <v>67</v>
      </c>
      <c r="T42" s="34">
        <v>11</v>
      </c>
      <c r="U42" s="212"/>
    </row>
    <row r="43" spans="2:21" ht="13.5">
      <c r="B43" s="57" t="str">
        <f>VLOOKUP(D43&amp;"1",'細工'!$D$1:$F$198,2,FALSE)</f>
        <v>川西緑台</v>
      </c>
      <c r="C43" s="58"/>
      <c r="D43" s="58">
        <v>23</v>
      </c>
      <c r="E43" s="58"/>
      <c r="F43" s="114" t="str">
        <f>IF(G13=K13,"***未定***",IF(G13&gt;K13,G12,K12))</f>
        <v>神戸鈴蘭台</v>
      </c>
      <c r="G43" s="113" t="str">
        <f>IF(B19=F19,"***未定***",IF(B19&gt;F19,B18,F18))</f>
        <v>県立尼崎</v>
      </c>
      <c r="H43" s="58"/>
      <c r="I43" s="58">
        <v>26</v>
      </c>
      <c r="J43" s="58"/>
      <c r="K43" s="59" t="str">
        <f>VLOOKUP(I43&amp;"1",'細工'!$D$1:$F$198,3,FALSE)</f>
        <v>西宮南</v>
      </c>
      <c r="L43" s="211">
        <f>SUM(M43:M44)</f>
        <v>10</v>
      </c>
      <c r="M43" s="34">
        <v>3</v>
      </c>
      <c r="N43" s="34" t="s">
        <v>66</v>
      </c>
      <c r="O43" s="34">
        <v>6</v>
      </c>
      <c r="P43" s="212">
        <f>SUM(O43:O44)</f>
        <v>8</v>
      </c>
      <c r="Q43" s="57" t="str">
        <f>VLOOKUP(S43&amp;"1",'細工'!$D$1:$F$204,2,FALSE)</f>
        <v>川西明峰</v>
      </c>
      <c r="R43" s="58"/>
      <c r="S43" s="58" t="s">
        <v>162</v>
      </c>
      <c r="T43" s="58"/>
      <c r="U43" s="115" t="str">
        <f>VLOOKUP(S43&amp;"1",'細工'!$D$1:$F$204,3,FALSE)</f>
        <v>明石北</v>
      </c>
    </row>
    <row r="44" spans="2:21" ht="14.25" thickBot="1">
      <c r="B44" s="211">
        <f>SUM(C44:C45)</f>
        <v>17</v>
      </c>
      <c r="C44" s="34">
        <v>7</v>
      </c>
      <c r="D44" s="34" t="s">
        <v>66</v>
      </c>
      <c r="E44" s="34">
        <v>8</v>
      </c>
      <c r="F44" s="212">
        <f>SUM(E44:E45)</f>
        <v>24</v>
      </c>
      <c r="G44" s="211">
        <f>SUM(H44:H45)</f>
        <v>17</v>
      </c>
      <c r="H44" s="34">
        <v>10</v>
      </c>
      <c r="I44" s="34" t="s">
        <v>66</v>
      </c>
      <c r="J44" s="34">
        <v>4</v>
      </c>
      <c r="K44" s="212">
        <f>SUM(J44:J45)</f>
        <v>13</v>
      </c>
      <c r="L44" s="211"/>
      <c r="M44" s="34">
        <v>7</v>
      </c>
      <c r="N44" s="34" t="s">
        <v>67</v>
      </c>
      <c r="O44" s="34">
        <v>2</v>
      </c>
      <c r="P44" s="212"/>
      <c r="Q44" s="211">
        <f>SUM(R44:R45)</f>
        <v>0</v>
      </c>
      <c r="R44" s="34">
        <v>0</v>
      </c>
      <c r="S44" s="34" t="s">
        <v>66</v>
      </c>
      <c r="T44" s="34">
        <v>6</v>
      </c>
      <c r="U44" s="212">
        <f>SUM(T44:T45)</f>
        <v>12</v>
      </c>
    </row>
    <row r="45" spans="2:21" ht="14.25" thickBot="1">
      <c r="B45" s="211"/>
      <c r="C45" s="34">
        <v>10</v>
      </c>
      <c r="D45" s="34" t="s">
        <v>67</v>
      </c>
      <c r="E45" s="34">
        <v>16</v>
      </c>
      <c r="F45" s="212"/>
      <c r="G45" s="211"/>
      <c r="H45" s="34">
        <v>7</v>
      </c>
      <c r="I45" s="34" t="s">
        <v>67</v>
      </c>
      <c r="J45" s="34">
        <v>9</v>
      </c>
      <c r="K45" s="212"/>
      <c r="L45" s="116" t="str">
        <f>VLOOKUP(N45&amp;"1",'細工'!$D$1:$F$204,2,FALSE)</f>
        <v>親和女子</v>
      </c>
      <c r="M45" s="58"/>
      <c r="N45" s="58" t="s">
        <v>161</v>
      </c>
      <c r="O45" s="58"/>
      <c r="P45" s="59" t="str">
        <f>IF(Q10=U10,"***未定***",IF(Q10&gt;U10,Q9,U9))</f>
        <v>北須磨</v>
      </c>
      <c r="Q45" s="211"/>
      <c r="R45" s="34">
        <v>0</v>
      </c>
      <c r="S45" s="34" t="s">
        <v>67</v>
      </c>
      <c r="T45" s="34">
        <v>6</v>
      </c>
      <c r="U45" s="212"/>
    </row>
    <row r="46" spans="2:21" ht="13.5">
      <c r="B46" s="113" t="str">
        <f>VLOOKUP(D46&amp;"1",'細工'!$D$1:$F$198,2,FALSE)</f>
        <v>県伊丹</v>
      </c>
      <c r="C46" s="58"/>
      <c r="D46" s="58">
        <v>25</v>
      </c>
      <c r="E46" s="58"/>
      <c r="F46" s="59" t="str">
        <f>IF(G16=K16,"***未定***",IF(G16&gt;K16,G15,K15))</f>
        <v>神戸科技</v>
      </c>
      <c r="G46" s="57" t="str">
        <f>IF(G21=K21,"***未定***",IF(G21&gt;K21,G20,K20))</f>
        <v>東播工業</v>
      </c>
      <c r="H46" s="58"/>
      <c r="I46" s="58">
        <v>28</v>
      </c>
      <c r="J46" s="58"/>
      <c r="K46" s="114" t="str">
        <f>VLOOKUP(I46&amp;"1",'細工'!$D$1:$F$198,3,FALSE)</f>
        <v>高砂南</v>
      </c>
      <c r="L46" s="211">
        <f>SUM(M46:M47)</f>
        <v>33</v>
      </c>
      <c r="M46" s="34">
        <v>16</v>
      </c>
      <c r="N46" s="34" t="s">
        <v>66</v>
      </c>
      <c r="O46" s="34">
        <v>5</v>
      </c>
      <c r="P46" s="212">
        <f>SUM(O46:O47)</f>
        <v>9</v>
      </c>
      <c r="Q46" s="57" t="str">
        <f>IF(L13=P13,"***未定***",IF(L13&gt;P13,L12,P12))</f>
        <v>伊川谷北</v>
      </c>
      <c r="R46" s="58"/>
      <c r="S46" s="58" t="s">
        <v>164</v>
      </c>
      <c r="T46" s="58"/>
      <c r="U46" s="115" t="str">
        <f>VLOOKUP(S46&amp;"1",'細工'!$D$1:$F$204,3,FALSE)</f>
        <v>明石</v>
      </c>
    </row>
    <row r="47" spans="2:21" ht="14.25" thickBot="1">
      <c r="B47" s="211">
        <f>SUM(C47:C48)</f>
        <v>22</v>
      </c>
      <c r="C47" s="34">
        <v>10</v>
      </c>
      <c r="D47" s="34" t="s">
        <v>66</v>
      </c>
      <c r="E47" s="34">
        <v>10</v>
      </c>
      <c r="F47" s="212">
        <f>SUM(E47:E48)</f>
        <v>20</v>
      </c>
      <c r="G47" s="211">
        <f>SUM(H47:H48)</f>
        <v>14</v>
      </c>
      <c r="H47" s="34">
        <v>5</v>
      </c>
      <c r="I47" s="34" t="s">
        <v>66</v>
      </c>
      <c r="J47" s="34">
        <v>21</v>
      </c>
      <c r="K47" s="212">
        <f>SUM(J47:J48)</f>
        <v>41</v>
      </c>
      <c r="L47" s="211"/>
      <c r="M47" s="34">
        <v>17</v>
      </c>
      <c r="N47" s="34" t="s">
        <v>67</v>
      </c>
      <c r="O47" s="34">
        <v>4</v>
      </c>
      <c r="P47" s="212"/>
      <c r="Q47" s="211">
        <f>SUM(R47:R48)</f>
        <v>1</v>
      </c>
      <c r="R47" s="34">
        <v>0</v>
      </c>
      <c r="S47" s="34" t="s">
        <v>66</v>
      </c>
      <c r="T47" s="34">
        <v>22</v>
      </c>
      <c r="U47" s="212">
        <f>SUM(T47:T48)</f>
        <v>38</v>
      </c>
    </row>
    <row r="48" spans="2:21" ht="14.25" thickBot="1">
      <c r="B48" s="211"/>
      <c r="C48" s="34">
        <v>12</v>
      </c>
      <c r="D48" s="34" t="s">
        <v>67</v>
      </c>
      <c r="E48" s="34">
        <v>10</v>
      </c>
      <c r="F48" s="212"/>
      <c r="G48" s="213"/>
      <c r="H48" s="71">
        <v>9</v>
      </c>
      <c r="I48" s="71" t="s">
        <v>67</v>
      </c>
      <c r="J48" s="71">
        <v>20</v>
      </c>
      <c r="K48" s="214"/>
      <c r="L48" s="57" t="str">
        <f>VLOOKUP(N48&amp;"1",'細工'!$D$1:$F$204,2,FALSE)</f>
        <v>明石南</v>
      </c>
      <c r="M48" s="58"/>
      <c r="N48" s="58" t="s">
        <v>163</v>
      </c>
      <c r="O48" s="58"/>
      <c r="P48" s="115" t="str">
        <f>VLOOKUP(N48&amp;"1",'細工'!$D$1:$F$204,3,FALSE)</f>
        <v>葺合</v>
      </c>
      <c r="Q48" s="213"/>
      <c r="R48" s="71">
        <v>1</v>
      </c>
      <c r="S48" s="71" t="s">
        <v>67</v>
      </c>
      <c r="T48" s="71">
        <v>16</v>
      </c>
      <c r="U48" s="214"/>
    </row>
    <row r="49" spans="2:21" ht="13.5">
      <c r="B49" s="113" t="str">
        <f>VLOOKUP(D49&amp;"1",'細工'!$D$1:$F$198,2,FALSE)</f>
        <v>川西明峰</v>
      </c>
      <c r="C49" s="58"/>
      <c r="D49" s="58">
        <v>27</v>
      </c>
      <c r="E49" s="58"/>
      <c r="F49" s="59" t="str">
        <f>VLOOKUP(D49&amp;"1",'細工'!$D$1:$F$198,3,FALSE)</f>
        <v>伊丹北</v>
      </c>
      <c r="G49" s="34"/>
      <c r="H49" s="73"/>
      <c r="I49" s="73"/>
      <c r="J49" s="73"/>
      <c r="K49" s="34"/>
      <c r="L49" s="211">
        <f>SUM(M49:M50)</f>
        <v>5</v>
      </c>
      <c r="M49" s="34">
        <v>2</v>
      </c>
      <c r="N49" s="34" t="s">
        <v>66</v>
      </c>
      <c r="O49" s="34">
        <v>6</v>
      </c>
      <c r="P49" s="212">
        <f>SUM(O49:O50)</f>
        <v>17</v>
      </c>
      <c r="Q49" s="34"/>
      <c r="R49" s="73"/>
      <c r="S49" s="73"/>
      <c r="T49" s="73"/>
      <c r="U49" s="34"/>
    </row>
    <row r="50" spans="2:16" ht="14.25" thickBot="1">
      <c r="B50" s="211">
        <f>SUM(C50:C51)</f>
        <v>29</v>
      </c>
      <c r="C50" s="34">
        <v>13</v>
      </c>
      <c r="D50" s="34" t="s">
        <v>66</v>
      </c>
      <c r="E50" s="34">
        <v>8</v>
      </c>
      <c r="F50" s="212">
        <f>SUM(E50:E51)</f>
        <v>15</v>
      </c>
      <c r="L50" s="213"/>
      <c r="M50" s="71">
        <v>3</v>
      </c>
      <c r="N50" s="71" t="s">
        <v>67</v>
      </c>
      <c r="O50" s="71">
        <v>11</v>
      </c>
      <c r="P50" s="214"/>
    </row>
    <row r="51" spans="2:16" ht="14.25" thickBot="1">
      <c r="B51" s="213"/>
      <c r="C51" s="71">
        <v>16</v>
      </c>
      <c r="D51" s="71" t="s">
        <v>67</v>
      </c>
      <c r="E51" s="71">
        <v>7</v>
      </c>
      <c r="F51" s="214"/>
      <c r="L51" s="34"/>
      <c r="M51" s="34"/>
      <c r="N51" s="34"/>
      <c r="O51" s="34"/>
      <c r="P51" s="34"/>
    </row>
    <row r="52" spans="12:16" ht="13.5">
      <c r="L52" s="34"/>
      <c r="M52" s="34"/>
      <c r="N52" s="34"/>
      <c r="O52" s="34"/>
      <c r="P52" s="34"/>
    </row>
    <row r="53" spans="2:12" ht="14.25" thickBot="1">
      <c r="B53" s="21" t="s">
        <v>72</v>
      </c>
      <c r="L53" s="21" t="s">
        <v>73</v>
      </c>
    </row>
    <row r="54" spans="2:21" ht="13.5">
      <c r="B54" s="113" t="str">
        <f>IF(B26=F26,"***未定***",IF(B26&gt;F26,B25,F25))</f>
        <v>神戸国際大附</v>
      </c>
      <c r="C54" s="58"/>
      <c r="D54" s="58">
        <v>29</v>
      </c>
      <c r="E54" s="58"/>
      <c r="F54" s="59" t="str">
        <f>IF(G26=K26,"***未定***",IF(G26&gt;K26,G25,K25))</f>
        <v>北須磨</v>
      </c>
      <c r="G54" s="57" t="str">
        <f>IF(B29=F29,"***未定***",IF(B29&gt;F29,B28,F28))</f>
        <v>伊川谷北</v>
      </c>
      <c r="H54" s="58"/>
      <c r="I54" s="58">
        <v>30</v>
      </c>
      <c r="J54" s="58"/>
      <c r="K54" s="114" t="str">
        <f>IF(G29=K29,"***未定***",IF(G29&gt;K29,G28,K28))</f>
        <v>明石</v>
      </c>
      <c r="L54" s="116" t="str">
        <f>IF(L26=P26,"***未定***",IF(L26&gt;P26,L25,P25))</f>
        <v>夙川学院</v>
      </c>
      <c r="M54" s="58"/>
      <c r="N54" s="58" t="s">
        <v>165</v>
      </c>
      <c r="O54" s="58"/>
      <c r="P54" s="59" t="str">
        <f>IF(Q26=U26,"***未定***",IF(Q26&gt;U26,Q25,U25))</f>
        <v>六甲アイランド</v>
      </c>
      <c r="Q54" s="57" t="str">
        <f>IF(L29=P29,"***未定***",IF(L29&gt;P29,L28,P28))</f>
        <v>川西緑台</v>
      </c>
      <c r="R54" s="58"/>
      <c r="S54" s="58" t="s">
        <v>166</v>
      </c>
      <c r="T54" s="58"/>
      <c r="U54" s="115" t="str">
        <f>IF(Q29=U29,"***未定***",IF(Q29&gt;U29,Q28,U28))</f>
        <v>園田学園</v>
      </c>
    </row>
    <row r="55" spans="2:21" ht="13.5">
      <c r="B55" s="211">
        <f>SUM(C55:C56)</f>
        <v>29</v>
      </c>
      <c r="C55" s="34">
        <v>14</v>
      </c>
      <c r="D55" s="34" t="s">
        <v>66</v>
      </c>
      <c r="E55" s="34">
        <v>4</v>
      </c>
      <c r="F55" s="212">
        <f>SUM(E55:E56)</f>
        <v>10</v>
      </c>
      <c r="G55" s="211">
        <f>SUM(H55:H56)</f>
        <v>7</v>
      </c>
      <c r="H55" s="34">
        <v>5</v>
      </c>
      <c r="I55" s="34" t="s">
        <v>66</v>
      </c>
      <c r="J55" s="34">
        <v>16</v>
      </c>
      <c r="K55" s="212">
        <f>SUM(J55:J56)</f>
        <v>30</v>
      </c>
      <c r="L55" s="211">
        <f>SUM(M55:M56)</f>
        <v>47</v>
      </c>
      <c r="M55" s="34">
        <v>26</v>
      </c>
      <c r="N55" s="34" t="s">
        <v>66</v>
      </c>
      <c r="O55" s="34">
        <v>3</v>
      </c>
      <c r="P55" s="212">
        <f>SUM(O55:O56)</f>
        <v>4</v>
      </c>
      <c r="Q55" s="211">
        <f>SUM(R55:R56)</f>
        <v>6</v>
      </c>
      <c r="R55" s="34">
        <v>2</v>
      </c>
      <c r="S55" s="34" t="s">
        <v>66</v>
      </c>
      <c r="T55" s="34">
        <v>12</v>
      </c>
      <c r="U55" s="212">
        <f>SUM(T55:T56)</f>
        <v>24</v>
      </c>
    </row>
    <row r="56" spans="2:21" ht="14.25" thickBot="1">
      <c r="B56" s="211"/>
      <c r="C56" s="34">
        <v>15</v>
      </c>
      <c r="D56" s="34" t="s">
        <v>67</v>
      </c>
      <c r="E56" s="34">
        <v>6</v>
      </c>
      <c r="F56" s="212"/>
      <c r="G56" s="211"/>
      <c r="H56" s="34">
        <v>2</v>
      </c>
      <c r="I56" s="34" t="s">
        <v>67</v>
      </c>
      <c r="J56" s="34">
        <v>14</v>
      </c>
      <c r="K56" s="212"/>
      <c r="L56" s="211"/>
      <c r="M56" s="34">
        <v>21</v>
      </c>
      <c r="N56" s="34" t="s">
        <v>67</v>
      </c>
      <c r="O56" s="34">
        <v>1</v>
      </c>
      <c r="P56" s="212"/>
      <c r="Q56" s="211"/>
      <c r="R56" s="34">
        <v>4</v>
      </c>
      <c r="S56" s="34" t="s">
        <v>67</v>
      </c>
      <c r="T56" s="34">
        <v>12</v>
      </c>
      <c r="U56" s="212"/>
    </row>
    <row r="57" spans="2:21" ht="13.5">
      <c r="B57" s="57" t="str">
        <f>IF(B32=F32,"***未定***",IF(B32&gt;F32,B31,F31))</f>
        <v>三田学園</v>
      </c>
      <c r="C57" s="58"/>
      <c r="D57" s="58">
        <v>31</v>
      </c>
      <c r="E57" s="58"/>
      <c r="F57" s="114" t="str">
        <f>IF(G32=K32,"***未定***",IF(G32&gt;K32,G31,K31))</f>
        <v>村野工業</v>
      </c>
      <c r="G57" s="57" t="str">
        <f>IF(B38=F38,"***未定***",IF(B38&gt;F38,B37,F37))</f>
        <v>神港学園</v>
      </c>
      <c r="H57" s="58"/>
      <c r="I57" s="58">
        <v>32</v>
      </c>
      <c r="J57" s="58"/>
      <c r="K57" s="114" t="str">
        <f>IF(G35=K35,"***未定***",IF(G35&gt;K35,G34,K34))</f>
        <v>長田</v>
      </c>
      <c r="L57" s="57" t="str">
        <f>IF(L34=P34,"***未定***",IF(L34&gt;P34,L33,P33))</f>
        <v>明石清水</v>
      </c>
      <c r="M57" s="58"/>
      <c r="N57" s="58" t="s">
        <v>167</v>
      </c>
      <c r="O57" s="58"/>
      <c r="P57" s="115" t="str">
        <f>IF(Q32=U32,"***未定***",IF(Q32&gt;U32,Q31,U31))</f>
        <v>県立尼崎</v>
      </c>
      <c r="Q57" s="57" t="str">
        <f>IF(L37=P37,"***未定***",IF(L37&gt;P37,L36,P36))</f>
        <v>神戸北</v>
      </c>
      <c r="R57" s="58"/>
      <c r="S57" s="58" t="s">
        <v>168</v>
      </c>
      <c r="T57" s="58"/>
      <c r="U57" s="115" t="str">
        <f>IF(Q35=U35,"***未定***",IF(Q35&gt;U35,Q34,U34))</f>
        <v>神戸星城</v>
      </c>
    </row>
    <row r="58" spans="2:21" ht="13.5">
      <c r="B58" s="211">
        <f>SUM(C58:C59)</f>
        <v>19</v>
      </c>
      <c r="C58" s="34">
        <v>6</v>
      </c>
      <c r="D58" s="34" t="s">
        <v>66</v>
      </c>
      <c r="E58" s="34">
        <v>15</v>
      </c>
      <c r="F58" s="212">
        <f>SUM(E58:E59)</f>
        <v>31</v>
      </c>
      <c r="G58" s="211">
        <f>SUM(H58:H59)</f>
        <v>12</v>
      </c>
      <c r="H58" s="34">
        <v>6</v>
      </c>
      <c r="I58" s="34" t="s">
        <v>66</v>
      </c>
      <c r="J58" s="34">
        <v>12</v>
      </c>
      <c r="K58" s="212">
        <f>SUM(J58:J59)</f>
        <v>24</v>
      </c>
      <c r="L58" s="211">
        <f>SUM(M58:M59)</f>
        <v>14</v>
      </c>
      <c r="M58" s="34">
        <v>6</v>
      </c>
      <c r="N58" s="34" t="s">
        <v>66</v>
      </c>
      <c r="O58" s="34">
        <v>11</v>
      </c>
      <c r="P58" s="212">
        <f>SUM(O58:O59)</f>
        <v>25</v>
      </c>
      <c r="Q58" s="211">
        <f>SUM(R58:R59)</f>
        <v>6</v>
      </c>
      <c r="R58" s="34">
        <v>2</v>
      </c>
      <c r="S58" s="34" t="s">
        <v>66</v>
      </c>
      <c r="T58" s="34">
        <v>21</v>
      </c>
      <c r="U58" s="212">
        <f>SUM(T58:T59)</f>
        <v>37</v>
      </c>
    </row>
    <row r="59" spans="2:21" ht="14.25" thickBot="1">
      <c r="B59" s="211"/>
      <c r="C59" s="34">
        <v>13</v>
      </c>
      <c r="D59" s="34" t="s">
        <v>67</v>
      </c>
      <c r="E59" s="34">
        <v>16</v>
      </c>
      <c r="F59" s="212"/>
      <c r="G59" s="211"/>
      <c r="H59" s="34">
        <v>6</v>
      </c>
      <c r="I59" s="34" t="s">
        <v>67</v>
      </c>
      <c r="J59" s="34">
        <v>12</v>
      </c>
      <c r="K59" s="212"/>
      <c r="L59" s="211"/>
      <c r="M59" s="34">
        <v>8</v>
      </c>
      <c r="N59" s="34" t="s">
        <v>67</v>
      </c>
      <c r="O59" s="34">
        <v>14</v>
      </c>
      <c r="P59" s="212"/>
      <c r="Q59" s="211"/>
      <c r="R59" s="34">
        <v>4</v>
      </c>
      <c r="S59" s="34" t="s">
        <v>67</v>
      </c>
      <c r="T59" s="34">
        <v>16</v>
      </c>
      <c r="U59" s="212"/>
    </row>
    <row r="60" spans="2:21" ht="13.5">
      <c r="B60" s="113" t="str">
        <f>IF(B41=F41,"***未定***",IF(B41&gt;F41,B40,F40))</f>
        <v>育英</v>
      </c>
      <c r="C60" s="58"/>
      <c r="D60" s="58">
        <v>33</v>
      </c>
      <c r="E60" s="58"/>
      <c r="F60" s="59" t="str">
        <f>IF(G38=K38,"***未定***",IF(G38&gt;K38,G37,K37))</f>
        <v>尼崎小田</v>
      </c>
      <c r="G60" s="57" t="str">
        <f>IF(B44=F44,"***未定***",IF(B44&gt;F44,B43,F43))</f>
        <v>神戸鈴蘭台</v>
      </c>
      <c r="H60" s="58"/>
      <c r="I60" s="58">
        <v>34</v>
      </c>
      <c r="J60" s="58"/>
      <c r="K60" s="114" t="str">
        <f>IF(G41=K41,"***未定***",IF(G41&gt;K41,G40,K40))</f>
        <v>兵庫工業</v>
      </c>
      <c r="L60" s="116" t="str">
        <f>IF(L40=P40,"***未定***",IF(L40&gt;P40,L39,P39))</f>
        <v>武庫川女大附</v>
      </c>
      <c r="M60" s="58"/>
      <c r="N60" s="58" t="s">
        <v>169</v>
      </c>
      <c r="O60" s="58"/>
      <c r="P60" s="59" t="str">
        <f>IF(Q38=U38,"***未定***",IF(Q38&gt;U38,Q37,U37))</f>
        <v>高砂南</v>
      </c>
      <c r="Q60" s="57" t="str">
        <f>IF(L43=P43,"***未定***",IF(L43&gt;P43,L42,P42))</f>
        <v>須磨東</v>
      </c>
      <c r="R60" s="58"/>
      <c r="S60" s="58" t="s">
        <v>170</v>
      </c>
      <c r="T60" s="58"/>
      <c r="U60" s="115" t="str">
        <f>IF(Q41=U41,"***未定***",IF(Q41&gt;U41,Q40,U40))</f>
        <v>川西北陵</v>
      </c>
    </row>
    <row r="61" spans="2:21" ht="13.5">
      <c r="B61" s="211">
        <f>SUM(C61:C62)</f>
        <v>31</v>
      </c>
      <c r="C61" s="34">
        <v>14</v>
      </c>
      <c r="D61" s="34" t="s">
        <v>66</v>
      </c>
      <c r="E61" s="34">
        <v>6</v>
      </c>
      <c r="F61" s="212">
        <f>SUM(E61:E62)</f>
        <v>13</v>
      </c>
      <c r="G61" s="211">
        <f>SUM(H61:H62)</f>
        <v>13</v>
      </c>
      <c r="H61" s="34">
        <v>3</v>
      </c>
      <c r="I61" s="34" t="s">
        <v>66</v>
      </c>
      <c r="J61" s="34">
        <v>16</v>
      </c>
      <c r="K61" s="212">
        <f>SUM(J61:J62)</f>
        <v>32</v>
      </c>
      <c r="L61" s="211">
        <f>SUM(M61:M62)</f>
        <v>34</v>
      </c>
      <c r="M61" s="34">
        <v>15</v>
      </c>
      <c r="N61" s="34" t="s">
        <v>66</v>
      </c>
      <c r="O61" s="34">
        <v>7</v>
      </c>
      <c r="P61" s="212">
        <f>SUM(O61:O62)</f>
        <v>9</v>
      </c>
      <c r="Q61" s="211">
        <f>SUM(R61:R62)</f>
        <v>6</v>
      </c>
      <c r="R61" s="34">
        <v>5</v>
      </c>
      <c r="S61" s="34" t="s">
        <v>66</v>
      </c>
      <c r="T61" s="34">
        <v>6</v>
      </c>
      <c r="U61" s="212">
        <f>SUM(T61:T62)</f>
        <v>15</v>
      </c>
    </row>
    <row r="62" spans="2:21" ht="14.25" thickBot="1">
      <c r="B62" s="211"/>
      <c r="C62" s="34">
        <v>17</v>
      </c>
      <c r="D62" s="34" t="s">
        <v>67</v>
      </c>
      <c r="E62" s="34">
        <v>7</v>
      </c>
      <c r="F62" s="212"/>
      <c r="G62" s="211"/>
      <c r="H62" s="34">
        <v>10</v>
      </c>
      <c r="I62" s="34" t="s">
        <v>67</v>
      </c>
      <c r="J62" s="34">
        <v>16</v>
      </c>
      <c r="K62" s="212"/>
      <c r="L62" s="211"/>
      <c r="M62" s="34">
        <v>19</v>
      </c>
      <c r="N62" s="34" t="s">
        <v>67</v>
      </c>
      <c r="O62" s="34">
        <v>2</v>
      </c>
      <c r="P62" s="212"/>
      <c r="Q62" s="211"/>
      <c r="R62" s="34">
        <v>1</v>
      </c>
      <c r="S62" s="34" t="s">
        <v>67</v>
      </c>
      <c r="T62" s="34">
        <v>9</v>
      </c>
      <c r="U62" s="212"/>
    </row>
    <row r="63" spans="2:21" ht="13.5">
      <c r="B63" s="57" t="str">
        <f>IF(B47=F47,"***未定***",IF(B47&gt;F47,B46,F46))</f>
        <v>県伊丹</v>
      </c>
      <c r="C63" s="58"/>
      <c r="D63" s="58">
        <v>35</v>
      </c>
      <c r="E63" s="58"/>
      <c r="F63" s="114" t="str">
        <f>IF(G44=K44,"***未定***",IF(G44&gt;K44,G43,K43))</f>
        <v>県立尼崎</v>
      </c>
      <c r="G63" s="57" t="str">
        <f>IF(B50=F50,"***未定***",IF(B50&gt;F50,B49,F49))</f>
        <v>川西明峰</v>
      </c>
      <c r="H63" s="58"/>
      <c r="I63" s="58">
        <v>36</v>
      </c>
      <c r="J63" s="58"/>
      <c r="K63" s="114" t="str">
        <f>IF(G47=K47,"***未定***",IF(G47&gt;K47,G46,K46))</f>
        <v>高砂南</v>
      </c>
      <c r="L63" s="116" t="str">
        <f>IF(L46=P46,"***未定***",IF(L46&gt;P46,L45,P45))</f>
        <v>親和女子</v>
      </c>
      <c r="M63" s="58"/>
      <c r="N63" s="58" t="s">
        <v>171</v>
      </c>
      <c r="O63" s="58"/>
      <c r="P63" s="59" t="str">
        <f>IF(Q44=U44,"***未定***",IF(Q44&gt;U44,Q43,U43))</f>
        <v>明石北</v>
      </c>
      <c r="Q63" s="57" t="str">
        <f>IF(L49=P49,"***未定***",IF(L49&gt;P49,L48,P48))</f>
        <v>葺合</v>
      </c>
      <c r="R63" s="58"/>
      <c r="S63" s="58" t="s">
        <v>172</v>
      </c>
      <c r="T63" s="58"/>
      <c r="U63" s="115" t="str">
        <f>IF(Q47=U47,"***未定***",IF(Q47&gt;U47,Q46,U46))</f>
        <v>明石</v>
      </c>
    </row>
    <row r="64" spans="2:21" ht="13.5">
      <c r="B64" s="211">
        <f>SUM(C64:C65)</f>
        <v>19</v>
      </c>
      <c r="C64" s="34">
        <v>7</v>
      </c>
      <c r="D64" s="34" t="s">
        <v>66</v>
      </c>
      <c r="E64" s="34">
        <v>13</v>
      </c>
      <c r="F64" s="212">
        <f>SUM(E64:E65)</f>
        <v>30</v>
      </c>
      <c r="G64" s="211">
        <f>SUM(H64:H65)</f>
        <v>11</v>
      </c>
      <c r="H64" s="34">
        <v>4</v>
      </c>
      <c r="I64" s="34" t="s">
        <v>66</v>
      </c>
      <c r="J64" s="34">
        <v>24</v>
      </c>
      <c r="K64" s="212">
        <f>SUM(J64:J65)</f>
        <v>40</v>
      </c>
      <c r="L64" s="211">
        <f>SUM(M64:M65)</f>
        <v>34</v>
      </c>
      <c r="M64" s="34">
        <v>17</v>
      </c>
      <c r="N64" s="34" t="s">
        <v>66</v>
      </c>
      <c r="O64" s="34">
        <v>2</v>
      </c>
      <c r="P64" s="212">
        <f>SUM(O64:O65)</f>
        <v>2</v>
      </c>
      <c r="Q64" s="211">
        <f>SUM(R64:R65)</f>
        <v>7</v>
      </c>
      <c r="R64" s="34">
        <v>4</v>
      </c>
      <c r="S64" s="34" t="s">
        <v>66</v>
      </c>
      <c r="T64" s="34">
        <v>16</v>
      </c>
      <c r="U64" s="212">
        <f>SUM(T64:T65)</f>
        <v>29</v>
      </c>
    </row>
    <row r="65" spans="2:21" ht="14.25" thickBot="1">
      <c r="B65" s="213"/>
      <c r="C65" s="71">
        <v>12</v>
      </c>
      <c r="D65" s="71" t="s">
        <v>67</v>
      </c>
      <c r="E65" s="71">
        <v>17</v>
      </c>
      <c r="F65" s="214"/>
      <c r="G65" s="213"/>
      <c r="H65" s="71">
        <v>7</v>
      </c>
      <c r="I65" s="71" t="s">
        <v>67</v>
      </c>
      <c r="J65" s="71">
        <v>16</v>
      </c>
      <c r="K65" s="214"/>
      <c r="L65" s="213"/>
      <c r="M65" s="71">
        <v>17</v>
      </c>
      <c r="N65" s="71" t="s">
        <v>67</v>
      </c>
      <c r="O65" s="71">
        <v>0</v>
      </c>
      <c r="P65" s="214"/>
      <c r="Q65" s="213"/>
      <c r="R65" s="71">
        <v>3</v>
      </c>
      <c r="S65" s="71" t="s">
        <v>67</v>
      </c>
      <c r="T65" s="71">
        <v>13</v>
      </c>
      <c r="U65" s="214"/>
    </row>
    <row r="68" spans="2:12" ht="14.25" thickBot="1">
      <c r="B68" s="21" t="s">
        <v>143</v>
      </c>
      <c r="L68" s="21" t="s">
        <v>144</v>
      </c>
    </row>
    <row r="69" spans="2:21" ht="13.5">
      <c r="B69" s="113" t="str">
        <f>IF(B55=F55,"***未定***",IF(B55&gt;F55,B54,F54))</f>
        <v>神戸国際大附</v>
      </c>
      <c r="C69" s="58"/>
      <c r="D69" s="58">
        <v>37</v>
      </c>
      <c r="E69" s="58"/>
      <c r="F69" s="59" t="str">
        <f>IF(G55=K55,"***未定***",IF(G55&gt;K55,G54,K54))</f>
        <v>明石</v>
      </c>
      <c r="G69" s="113" t="str">
        <f>IF(B58=F58,"***未定***",IF(B58&gt;F58,B57,F57))</f>
        <v>村野工業</v>
      </c>
      <c r="H69" s="58"/>
      <c r="I69" s="58">
        <v>38</v>
      </c>
      <c r="J69" s="58"/>
      <c r="K69" s="59" t="str">
        <f>IF(G58=K58,"***未定***",IF(G58&gt;K58,G57,K57))</f>
        <v>長田</v>
      </c>
      <c r="L69" s="116" t="str">
        <f>IF(L55=P55,"***未定***",IF(L55&gt;P55,L54,P54))</f>
        <v>夙川学院</v>
      </c>
      <c r="M69" s="58"/>
      <c r="N69" s="58" t="s">
        <v>173</v>
      </c>
      <c r="O69" s="58"/>
      <c r="P69" s="59" t="str">
        <f>IF(Q55=U55,"***未定***",IF(Q55&gt;U55,Q54,U54))</f>
        <v>園田学園</v>
      </c>
      <c r="Q69" s="57" t="str">
        <f>IF(L58=P58,"***未定***",IF(L58&gt;P58,L57,P57))</f>
        <v>県立尼崎</v>
      </c>
      <c r="R69" s="58"/>
      <c r="S69" s="58" t="s">
        <v>174</v>
      </c>
      <c r="T69" s="58"/>
      <c r="U69" s="115" t="str">
        <f>IF(Q58=U58,"***未定***",IF(Q58&gt;U58,Q57,U57))</f>
        <v>神戸星城</v>
      </c>
    </row>
    <row r="70" spans="2:21" ht="13.5">
      <c r="B70" s="211">
        <f>SUM(C70:C71)</f>
        <v>32</v>
      </c>
      <c r="C70" s="34">
        <v>17</v>
      </c>
      <c r="D70" s="34" t="s">
        <v>66</v>
      </c>
      <c r="E70" s="34">
        <v>6</v>
      </c>
      <c r="F70" s="212">
        <f>SUM(E70:E71)</f>
        <v>14</v>
      </c>
      <c r="G70" s="211">
        <f>SUM(H70:H71)</f>
        <v>25</v>
      </c>
      <c r="H70" s="34">
        <v>13</v>
      </c>
      <c r="I70" s="34" t="s">
        <v>66</v>
      </c>
      <c r="J70" s="34">
        <v>8</v>
      </c>
      <c r="K70" s="212">
        <f>SUM(J70:J71)</f>
        <v>18</v>
      </c>
      <c r="L70" s="211">
        <f>SUM(M70:M71)</f>
        <v>44</v>
      </c>
      <c r="M70" s="34">
        <v>23</v>
      </c>
      <c r="N70" s="34" t="s">
        <v>66</v>
      </c>
      <c r="O70" s="34">
        <v>2</v>
      </c>
      <c r="P70" s="212">
        <f>SUM(O70:O71)</f>
        <v>6</v>
      </c>
      <c r="Q70" s="211">
        <f>SUM(R70:R71)</f>
        <v>18</v>
      </c>
      <c r="R70" s="34">
        <v>5</v>
      </c>
      <c r="S70" s="34" t="s">
        <v>66</v>
      </c>
      <c r="T70" s="34">
        <v>15</v>
      </c>
      <c r="U70" s="212">
        <f>SUM(T70:T71)</f>
        <v>32</v>
      </c>
    </row>
    <row r="71" spans="2:21" ht="14.25" thickBot="1">
      <c r="B71" s="211"/>
      <c r="C71" s="34">
        <v>15</v>
      </c>
      <c r="D71" s="34" t="s">
        <v>67</v>
      </c>
      <c r="E71" s="34">
        <v>8</v>
      </c>
      <c r="F71" s="212"/>
      <c r="G71" s="211"/>
      <c r="H71" s="34">
        <v>12</v>
      </c>
      <c r="I71" s="34" t="s">
        <v>67</v>
      </c>
      <c r="J71" s="34">
        <v>10</v>
      </c>
      <c r="K71" s="212"/>
      <c r="L71" s="211"/>
      <c r="M71" s="34">
        <v>21</v>
      </c>
      <c r="N71" s="34" t="s">
        <v>67</v>
      </c>
      <c r="O71" s="34">
        <v>4</v>
      </c>
      <c r="P71" s="212"/>
      <c r="Q71" s="211"/>
      <c r="R71" s="34">
        <v>13</v>
      </c>
      <c r="S71" s="34" t="s">
        <v>67</v>
      </c>
      <c r="T71" s="34">
        <v>17</v>
      </c>
      <c r="U71" s="212"/>
    </row>
    <row r="72" spans="2:21" ht="13.5">
      <c r="B72" s="113" t="str">
        <f>IF(B61=F61,"***未定***",IF(B61&gt;F61,B60,F60))</f>
        <v>育英</v>
      </c>
      <c r="C72" s="58"/>
      <c r="D72" s="58">
        <v>39</v>
      </c>
      <c r="E72" s="58"/>
      <c r="F72" s="59" t="str">
        <f>IF(G61=K61,"***未定***",IF(G61&gt;K61,G60,K60))</f>
        <v>兵庫工業</v>
      </c>
      <c r="G72" s="57" t="str">
        <f>IF(B64=F64,"***未定***",IF(B64&gt;F64,B63,F63))</f>
        <v>県立尼崎</v>
      </c>
      <c r="H72" s="58"/>
      <c r="I72" s="58">
        <v>40</v>
      </c>
      <c r="J72" s="58"/>
      <c r="K72" s="114" t="str">
        <f>IF(G64=K64,"***未定***",IF(G64&gt;K64,G63,K63))</f>
        <v>高砂南</v>
      </c>
      <c r="L72" s="116" t="str">
        <f>IF(L61=P61,"***未定***",IF(L61&gt;P61,L60,P60))</f>
        <v>武庫川女大附</v>
      </c>
      <c r="M72" s="58"/>
      <c r="N72" s="58" t="s">
        <v>175</v>
      </c>
      <c r="O72" s="58"/>
      <c r="P72" s="59" t="str">
        <f>IF(Q61=U61,"***未定***",IF(Q61&gt;U61,Q60,U60))</f>
        <v>川西北陵</v>
      </c>
      <c r="Q72" s="57" t="str">
        <f>IF(L64=P64,"***未定***",IF(L64&gt;P64,L63,P63))</f>
        <v>親和女子</v>
      </c>
      <c r="R72" s="58"/>
      <c r="S72" s="58" t="s">
        <v>176</v>
      </c>
      <c r="T72" s="58"/>
      <c r="U72" s="115" t="str">
        <f>IF(Q64=U64,"***未定***",IF(Q64&gt;U64,Q63,U63))</f>
        <v>明石</v>
      </c>
    </row>
    <row r="73" spans="2:21" ht="13.5">
      <c r="B73" s="211">
        <f>SUM(C73:C74)</f>
        <v>32</v>
      </c>
      <c r="C73" s="34">
        <v>14</v>
      </c>
      <c r="D73" s="34" t="s">
        <v>66</v>
      </c>
      <c r="E73" s="34">
        <v>9</v>
      </c>
      <c r="F73" s="212">
        <f>SUM(E73:E74)</f>
        <v>14</v>
      </c>
      <c r="G73" s="211">
        <f>SUM(H73:H74)</f>
        <v>24</v>
      </c>
      <c r="H73" s="34">
        <v>10</v>
      </c>
      <c r="I73" s="34" t="s">
        <v>66</v>
      </c>
      <c r="J73" s="34">
        <v>17</v>
      </c>
      <c r="K73" s="212">
        <f>SUM(J73:J74)</f>
        <v>35</v>
      </c>
      <c r="L73" s="211">
        <f>SUM(M73:M74)</f>
        <v>25</v>
      </c>
      <c r="M73" s="34">
        <v>12</v>
      </c>
      <c r="N73" s="34" t="s">
        <v>66</v>
      </c>
      <c r="O73" s="34">
        <v>2</v>
      </c>
      <c r="P73" s="212">
        <f>SUM(O73:O74)</f>
        <v>8</v>
      </c>
      <c r="Q73" s="211">
        <f>SUM(R73:R74)</f>
        <v>5</v>
      </c>
      <c r="R73" s="34">
        <v>3</v>
      </c>
      <c r="S73" s="34" t="s">
        <v>66</v>
      </c>
      <c r="T73" s="34">
        <v>12</v>
      </c>
      <c r="U73" s="212">
        <f>SUM(T73:T74)</f>
        <v>29</v>
      </c>
    </row>
    <row r="74" spans="2:21" ht="14.25" thickBot="1">
      <c r="B74" s="213"/>
      <c r="C74" s="71">
        <v>18</v>
      </c>
      <c r="D74" s="71" t="s">
        <v>67</v>
      </c>
      <c r="E74" s="71">
        <v>5</v>
      </c>
      <c r="F74" s="214"/>
      <c r="G74" s="213"/>
      <c r="H74" s="71">
        <v>14</v>
      </c>
      <c r="I74" s="71" t="s">
        <v>67</v>
      </c>
      <c r="J74" s="71">
        <v>18</v>
      </c>
      <c r="K74" s="214"/>
      <c r="L74" s="213"/>
      <c r="M74" s="71">
        <v>13</v>
      </c>
      <c r="N74" s="71" t="s">
        <v>67</v>
      </c>
      <c r="O74" s="71">
        <v>6</v>
      </c>
      <c r="P74" s="214"/>
      <c r="Q74" s="213"/>
      <c r="R74" s="71">
        <v>2</v>
      </c>
      <c r="S74" s="71" t="s">
        <v>67</v>
      </c>
      <c r="T74" s="71">
        <v>17</v>
      </c>
      <c r="U74" s="214"/>
    </row>
    <row r="77" spans="2:12" ht="18" thickBot="1">
      <c r="B77" s="39" t="s">
        <v>76</v>
      </c>
      <c r="L77" s="39" t="s">
        <v>77</v>
      </c>
    </row>
    <row r="78" spans="2:21" ht="13.5">
      <c r="B78" s="113" t="str">
        <f>IF(B70=F70,"***未定***",IF(B70&gt;F70,B69,F69))</f>
        <v>神戸国際大附</v>
      </c>
      <c r="C78" s="58"/>
      <c r="D78" s="58">
        <v>41</v>
      </c>
      <c r="E78" s="58"/>
      <c r="F78" s="59" t="str">
        <f>IF(G70=K70,"***未定***",IF(G70&gt;K70,G69,K69))</f>
        <v>村野工業</v>
      </c>
      <c r="G78" s="57" t="str">
        <f>IF(B73=F73,"***未定***",IF(B73&gt;F73,B72,F72))</f>
        <v>育英</v>
      </c>
      <c r="H78" s="58"/>
      <c r="I78" s="58">
        <v>42</v>
      </c>
      <c r="J78" s="58"/>
      <c r="K78" s="114" t="str">
        <f>IF(G73=K73,"***未定***",IF(G73&gt;K73,G72,K72))</f>
        <v>高砂南</v>
      </c>
      <c r="L78" s="116" t="str">
        <f>IF(L70=P70,"***未定***",IF(L70&gt;P70,L69,P69))</f>
        <v>夙川学院</v>
      </c>
      <c r="M78" s="58"/>
      <c r="N78" s="58" t="s">
        <v>178</v>
      </c>
      <c r="O78" s="58"/>
      <c r="P78" s="59" t="str">
        <f>IF(Q70=U70,"***未定***",IF(Q70&gt;U70,Q69,U69))</f>
        <v>神戸星城</v>
      </c>
      <c r="Q78" s="57" t="str">
        <f>IF(L73=P73,"***未定***",IF(L73&gt;P73,L72,P72))</f>
        <v>武庫川女大附</v>
      </c>
      <c r="R78" s="58"/>
      <c r="S78" s="58" t="s">
        <v>179</v>
      </c>
      <c r="T78" s="58"/>
      <c r="U78" s="115" t="str">
        <f>IF(Q73=U73,"***未定***",IF(Q73&gt;U73,Q72,U72))</f>
        <v>明石</v>
      </c>
    </row>
    <row r="79" spans="2:21" ht="13.5">
      <c r="B79" s="211">
        <f>SUM(C79:C80)</f>
        <v>47</v>
      </c>
      <c r="C79" s="34">
        <v>23</v>
      </c>
      <c r="D79" s="34" t="s">
        <v>66</v>
      </c>
      <c r="E79" s="34">
        <v>9</v>
      </c>
      <c r="F79" s="212">
        <f>SUM(E79:E80)</f>
        <v>20</v>
      </c>
      <c r="G79" s="211">
        <f>SUM(H79:H80)</f>
        <v>32</v>
      </c>
      <c r="H79" s="34">
        <v>13</v>
      </c>
      <c r="I79" s="34" t="s">
        <v>66</v>
      </c>
      <c r="J79" s="34">
        <v>15</v>
      </c>
      <c r="K79" s="212">
        <f>SUM(J79:J80)</f>
        <v>39</v>
      </c>
      <c r="L79" s="211">
        <f>SUM(M79:M80)</f>
        <v>30</v>
      </c>
      <c r="M79" s="34">
        <v>12</v>
      </c>
      <c r="N79" s="34" t="s">
        <v>66</v>
      </c>
      <c r="O79" s="34">
        <v>10</v>
      </c>
      <c r="P79" s="212">
        <f>SUM(O79:O80)</f>
        <v>20</v>
      </c>
      <c r="Q79" s="211">
        <f>SUM(R79:R80)</f>
        <v>19</v>
      </c>
      <c r="R79" s="34">
        <v>7</v>
      </c>
      <c r="S79" s="34" t="s">
        <v>66</v>
      </c>
      <c r="T79" s="34">
        <v>14</v>
      </c>
      <c r="U79" s="212">
        <f>SUM(T79:T80)</f>
        <v>27</v>
      </c>
    </row>
    <row r="80" spans="2:21" ht="14.25" thickBot="1">
      <c r="B80" s="213"/>
      <c r="C80" s="71">
        <v>24</v>
      </c>
      <c r="D80" s="71" t="s">
        <v>67</v>
      </c>
      <c r="E80" s="71">
        <v>11</v>
      </c>
      <c r="F80" s="214"/>
      <c r="G80" s="213"/>
      <c r="H80" s="71">
        <v>19</v>
      </c>
      <c r="I80" s="71" t="s">
        <v>67</v>
      </c>
      <c r="J80" s="71">
        <v>24</v>
      </c>
      <c r="K80" s="214"/>
      <c r="L80" s="213"/>
      <c r="M80" s="71">
        <v>18</v>
      </c>
      <c r="N80" s="71" t="s">
        <v>67</v>
      </c>
      <c r="O80" s="71">
        <v>10</v>
      </c>
      <c r="P80" s="214"/>
      <c r="Q80" s="213"/>
      <c r="R80" s="71">
        <v>12</v>
      </c>
      <c r="S80" s="71" t="s">
        <v>67</v>
      </c>
      <c r="T80" s="71">
        <v>13</v>
      </c>
      <c r="U80" s="214"/>
    </row>
    <row r="81" spans="2:21" ht="13.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3" spans="2:12" ht="18" thickBot="1">
      <c r="B83" s="39" t="s">
        <v>78</v>
      </c>
      <c r="L83" s="39" t="s">
        <v>79</v>
      </c>
    </row>
    <row r="84" spans="2:16" ht="13.5">
      <c r="B84" s="113" t="str">
        <f>IF(B79=F79,"***未定***",IF(B79&gt;F79,B78,F78))</f>
        <v>神戸国際大附</v>
      </c>
      <c r="C84" s="58"/>
      <c r="D84" s="58">
        <v>43</v>
      </c>
      <c r="E84" s="58"/>
      <c r="F84" s="59" t="str">
        <f>IF(G79=K79,"***未定***",IF(G79&gt;K79,G78,K78))</f>
        <v>高砂南</v>
      </c>
      <c r="L84" s="116" t="str">
        <f>IF(L79=P79,"***未定***",IF(L79&gt;P79,L78,P78))</f>
        <v>夙川学院</v>
      </c>
      <c r="M84" s="58"/>
      <c r="N84" s="58" t="s">
        <v>180</v>
      </c>
      <c r="O84" s="58"/>
      <c r="P84" s="59" t="str">
        <f>IF(Q79=U79,"***未定***",IF(Q79&gt;U79,Q78,U78))</f>
        <v>明石</v>
      </c>
    </row>
    <row r="85" spans="2:16" ht="13.5">
      <c r="B85" s="211">
        <f>SUM(C85:C86)</f>
        <v>35</v>
      </c>
      <c r="C85" s="34">
        <v>16</v>
      </c>
      <c r="D85" s="34" t="s">
        <v>66</v>
      </c>
      <c r="E85" s="34">
        <v>12</v>
      </c>
      <c r="F85" s="212">
        <f>SUM(E85:E86)</f>
        <v>30</v>
      </c>
      <c r="L85" s="211">
        <f>SUM(M85:M86)</f>
        <v>27</v>
      </c>
      <c r="M85" s="34">
        <v>14</v>
      </c>
      <c r="N85" s="34" t="s">
        <v>66</v>
      </c>
      <c r="O85" s="34">
        <v>15</v>
      </c>
      <c r="P85" s="212">
        <f>SUM(O85:O86)</f>
        <v>25</v>
      </c>
    </row>
    <row r="86" spans="2:16" ht="14.25" thickBot="1">
      <c r="B86" s="213"/>
      <c r="C86" s="71">
        <v>19</v>
      </c>
      <c r="D86" s="71" t="s">
        <v>67</v>
      </c>
      <c r="E86" s="71">
        <v>18</v>
      </c>
      <c r="F86" s="214"/>
      <c r="L86" s="213"/>
      <c r="M86" s="71">
        <v>13</v>
      </c>
      <c r="N86" s="71" t="s">
        <v>67</v>
      </c>
      <c r="O86" s="71">
        <v>10</v>
      </c>
      <c r="P86" s="214"/>
    </row>
    <row r="88" spans="2:12" ht="14.25" thickBot="1">
      <c r="B88" s="21" t="s">
        <v>80</v>
      </c>
      <c r="L88" s="21" t="s">
        <v>81</v>
      </c>
    </row>
    <row r="89" spans="2:16" ht="13.5">
      <c r="B89" s="113" t="str">
        <f>IF(B79=F79,"***未定***",IF(B79&lt;F79,B78,F78))</f>
        <v>村野工業</v>
      </c>
      <c r="C89" s="58"/>
      <c r="D89" s="58">
        <v>44</v>
      </c>
      <c r="E89" s="58"/>
      <c r="F89" s="59" t="str">
        <f>IF(G79=K79,"***未定***",IF(G79&lt;K79,G78,K78))</f>
        <v>育英</v>
      </c>
      <c r="L89" s="57" t="str">
        <f>IF(L79=P79,"***未定***",IF(L79&lt;P79,L78,P78))</f>
        <v>神戸星城</v>
      </c>
      <c r="M89" s="58"/>
      <c r="N89" s="58" t="s">
        <v>181</v>
      </c>
      <c r="O89" s="58"/>
      <c r="P89" s="115" t="str">
        <f>IF(Q79=U79,"***未定***",IF(Q79&lt;U79,Q78,U78))</f>
        <v>武庫川女大附</v>
      </c>
    </row>
    <row r="90" spans="2:16" ht="13.5">
      <c r="B90" s="211">
        <f>SUM(C90:C91)</f>
        <v>24</v>
      </c>
      <c r="C90" s="34">
        <v>13</v>
      </c>
      <c r="D90" s="34" t="s">
        <v>66</v>
      </c>
      <c r="E90" s="34">
        <v>8</v>
      </c>
      <c r="F90" s="212">
        <f>SUM(E90:E91)</f>
        <v>17</v>
      </c>
      <c r="L90" s="211">
        <f>SUM(M90:M92)</f>
        <v>19</v>
      </c>
      <c r="M90" s="34">
        <v>7</v>
      </c>
      <c r="N90" s="34" t="s">
        <v>266</v>
      </c>
      <c r="O90" s="34">
        <v>10</v>
      </c>
      <c r="P90" s="212">
        <f>SUM(O90:O92)</f>
        <v>20</v>
      </c>
    </row>
    <row r="91" spans="2:16" ht="14.25" thickBot="1">
      <c r="B91" s="213"/>
      <c r="C91" s="71">
        <v>11</v>
      </c>
      <c r="D91" s="71" t="s">
        <v>67</v>
      </c>
      <c r="E91" s="71">
        <v>9</v>
      </c>
      <c r="F91" s="214"/>
      <c r="L91" s="211"/>
      <c r="M91" s="34">
        <v>10</v>
      </c>
      <c r="N91" s="34" t="s">
        <v>267</v>
      </c>
      <c r="O91" s="34">
        <v>7</v>
      </c>
      <c r="P91" s="212"/>
    </row>
    <row r="92" spans="2:16" ht="14.25" thickBot="1">
      <c r="B92" s="34"/>
      <c r="C92" s="34"/>
      <c r="D92" s="34"/>
      <c r="E92" s="34"/>
      <c r="F92" s="34"/>
      <c r="L92" s="213"/>
      <c r="M92" s="71">
        <v>2</v>
      </c>
      <c r="N92" s="71" t="s">
        <v>268</v>
      </c>
      <c r="O92" s="71">
        <v>3</v>
      </c>
      <c r="P92" s="214"/>
    </row>
    <row r="94" spans="2:15" ht="14.25" thickBot="1">
      <c r="B94" s="215" t="s">
        <v>145</v>
      </c>
      <c r="C94" s="215"/>
      <c r="D94" s="215"/>
      <c r="E94" s="215"/>
      <c r="L94" s="215" t="s">
        <v>146</v>
      </c>
      <c r="M94" s="215"/>
      <c r="N94" s="215"/>
      <c r="O94" s="215"/>
    </row>
    <row r="95" spans="2:21" ht="13.5">
      <c r="B95" s="113" t="s">
        <v>239</v>
      </c>
      <c r="C95" s="58"/>
      <c r="D95" s="58" t="s">
        <v>187</v>
      </c>
      <c r="E95" s="58"/>
      <c r="F95" s="59" t="s">
        <v>244</v>
      </c>
      <c r="G95" s="113" t="s">
        <v>217</v>
      </c>
      <c r="H95" s="58"/>
      <c r="I95" s="58" t="s">
        <v>188</v>
      </c>
      <c r="J95" s="58"/>
      <c r="K95" s="59" t="s">
        <v>228</v>
      </c>
      <c r="L95" s="116" t="s">
        <v>230</v>
      </c>
      <c r="M95" s="58"/>
      <c r="N95" s="58" t="s">
        <v>190</v>
      </c>
      <c r="O95" s="58"/>
      <c r="P95" s="59" t="s">
        <v>260</v>
      </c>
      <c r="Q95" s="57" t="s">
        <v>244</v>
      </c>
      <c r="R95" s="58"/>
      <c r="S95" s="58" t="s">
        <v>191</v>
      </c>
      <c r="T95" s="58"/>
      <c r="U95" s="115" t="s">
        <v>254</v>
      </c>
    </row>
    <row r="96" spans="2:21" ht="13.5">
      <c r="B96" s="211">
        <f>SUM(C96:C97)</f>
        <v>24</v>
      </c>
      <c r="C96" s="34">
        <v>10</v>
      </c>
      <c r="D96" s="34" t="s">
        <v>66</v>
      </c>
      <c r="E96" s="34">
        <v>7</v>
      </c>
      <c r="F96" s="212">
        <f>SUM(E96:E97)</f>
        <v>22</v>
      </c>
      <c r="G96" s="211">
        <f>SUM(H96:H97)</f>
        <v>31</v>
      </c>
      <c r="H96" s="34">
        <v>16</v>
      </c>
      <c r="I96" s="34" t="s">
        <v>66</v>
      </c>
      <c r="J96" s="34">
        <v>9</v>
      </c>
      <c r="K96" s="212">
        <f>SUM(J96:J97)</f>
        <v>17</v>
      </c>
      <c r="L96" s="211">
        <f>SUM(M96:M97)</f>
        <v>17</v>
      </c>
      <c r="M96" s="34">
        <v>9</v>
      </c>
      <c r="N96" s="34" t="s">
        <v>66</v>
      </c>
      <c r="O96" s="34">
        <v>8</v>
      </c>
      <c r="P96" s="212">
        <f>SUM(O96:O97)</f>
        <v>15</v>
      </c>
      <c r="Q96" s="211">
        <f>SUM(R96:R97)</f>
        <v>19</v>
      </c>
      <c r="R96" s="34">
        <v>7</v>
      </c>
      <c r="S96" s="34" t="s">
        <v>66</v>
      </c>
      <c r="T96" s="34">
        <v>7</v>
      </c>
      <c r="U96" s="212">
        <f>SUM(T96:T97)</f>
        <v>20</v>
      </c>
    </row>
    <row r="97" spans="2:21" ht="14.25" thickBot="1">
      <c r="B97" s="211"/>
      <c r="C97" s="34">
        <v>14</v>
      </c>
      <c r="D97" s="34" t="s">
        <v>67</v>
      </c>
      <c r="E97" s="34">
        <v>15</v>
      </c>
      <c r="F97" s="212"/>
      <c r="G97" s="213"/>
      <c r="H97" s="71">
        <v>15</v>
      </c>
      <c r="I97" s="71" t="s">
        <v>67</v>
      </c>
      <c r="J97" s="71">
        <v>8</v>
      </c>
      <c r="K97" s="214"/>
      <c r="L97" s="211"/>
      <c r="M97" s="34">
        <v>8</v>
      </c>
      <c r="N97" s="34" t="s">
        <v>67</v>
      </c>
      <c r="O97" s="34">
        <v>7</v>
      </c>
      <c r="P97" s="212"/>
      <c r="Q97" s="213"/>
      <c r="R97" s="71">
        <v>12</v>
      </c>
      <c r="S97" s="71" t="s">
        <v>67</v>
      </c>
      <c r="T97" s="71">
        <v>13</v>
      </c>
      <c r="U97" s="214"/>
    </row>
    <row r="98" spans="2:16" ht="13.5">
      <c r="B98" s="57" t="str">
        <f>IF(B96=F96,"***未定***",IF(B96&gt;F96,B95,F95))</f>
        <v>兵庫工業</v>
      </c>
      <c r="C98" s="58"/>
      <c r="D98" s="58" t="s">
        <v>189</v>
      </c>
      <c r="E98" s="58"/>
      <c r="F98" s="114" t="str">
        <f>IF(G96=K96,"***未定***",IF(G96&gt;K96,G95,K95))</f>
        <v>明石</v>
      </c>
      <c r="L98" s="116" t="str">
        <f>IF(L96=P96,"***未定***",IF(L96&gt;P96,L95,P95))</f>
        <v>川西北陵</v>
      </c>
      <c r="M98" s="58"/>
      <c r="N98" s="58" t="s">
        <v>192</v>
      </c>
      <c r="O98" s="58"/>
      <c r="P98" s="59" t="str">
        <f>IF(Q96=U96,"***未定***",IF(Q96&gt;U96,Q95,U95))</f>
        <v>園田学園</v>
      </c>
    </row>
    <row r="99" spans="2:16" ht="13.5">
      <c r="B99" s="211">
        <f>SUM(C99:C100)</f>
        <v>18</v>
      </c>
      <c r="C99" s="34">
        <v>6</v>
      </c>
      <c r="D99" s="34" t="s">
        <v>66</v>
      </c>
      <c r="E99" s="34">
        <v>10</v>
      </c>
      <c r="F99" s="212">
        <f>SUM(E99:E100)</f>
        <v>19</v>
      </c>
      <c r="L99" s="211">
        <f>SUM(M99:M100)</f>
        <v>21</v>
      </c>
      <c r="M99" s="34">
        <v>8</v>
      </c>
      <c r="N99" s="34" t="s">
        <v>66</v>
      </c>
      <c r="O99" s="34">
        <v>8</v>
      </c>
      <c r="P99" s="212">
        <f>SUM(O99:O100)</f>
        <v>19</v>
      </c>
    </row>
    <row r="100" spans="2:16" ht="14.25" thickBot="1">
      <c r="B100" s="213"/>
      <c r="C100" s="71">
        <v>12</v>
      </c>
      <c r="D100" s="71" t="s">
        <v>67</v>
      </c>
      <c r="E100" s="71">
        <v>9</v>
      </c>
      <c r="F100" s="214"/>
      <c r="L100" s="213"/>
      <c r="M100" s="71">
        <v>13</v>
      </c>
      <c r="N100" s="71" t="s">
        <v>67</v>
      </c>
      <c r="O100" s="71">
        <v>11</v>
      </c>
      <c r="P100" s="214"/>
    </row>
    <row r="103" spans="2:11" ht="13.5">
      <c r="B103" s="143" t="s">
        <v>281</v>
      </c>
      <c r="C103" s="143"/>
      <c r="D103" s="143"/>
      <c r="E103" s="143"/>
      <c r="F103" s="143"/>
      <c r="G103" s="143" t="s">
        <v>282</v>
      </c>
      <c r="H103" s="143"/>
      <c r="I103" s="143"/>
      <c r="J103" s="143"/>
      <c r="K103" s="143"/>
    </row>
    <row r="104" spans="2:11" ht="13.5">
      <c r="B104" s="21" t="s">
        <v>277</v>
      </c>
      <c r="C104" s="169" t="s">
        <v>207</v>
      </c>
      <c r="D104" s="169"/>
      <c r="E104" s="169"/>
      <c r="F104" s="169"/>
      <c r="G104" s="21" t="s">
        <v>277</v>
      </c>
      <c r="H104" s="169" t="s">
        <v>276</v>
      </c>
      <c r="I104" s="169"/>
      <c r="J104" s="169"/>
      <c r="K104" s="169"/>
    </row>
    <row r="105" spans="2:11" ht="13.5">
      <c r="B105" s="21" t="s">
        <v>278</v>
      </c>
      <c r="C105" s="169" t="s">
        <v>283</v>
      </c>
      <c r="D105" s="169"/>
      <c r="E105" s="169"/>
      <c r="F105" s="169"/>
      <c r="G105" s="21" t="s">
        <v>278</v>
      </c>
      <c r="H105" s="169" t="s">
        <v>275</v>
      </c>
      <c r="I105" s="169"/>
      <c r="J105" s="169"/>
      <c r="K105" s="169"/>
    </row>
    <row r="106" spans="2:11" ht="13.5">
      <c r="B106" s="21" t="s">
        <v>279</v>
      </c>
      <c r="C106" s="169" t="s">
        <v>270</v>
      </c>
      <c r="D106" s="169"/>
      <c r="E106" s="169"/>
      <c r="F106" s="169"/>
      <c r="G106" s="21" t="s">
        <v>279</v>
      </c>
      <c r="H106" s="169" t="s">
        <v>272</v>
      </c>
      <c r="I106" s="169"/>
      <c r="J106" s="169"/>
      <c r="K106" s="169"/>
    </row>
    <row r="107" spans="2:11" ht="13.5">
      <c r="B107" s="21" t="s">
        <v>280</v>
      </c>
      <c r="C107" s="169" t="s">
        <v>271</v>
      </c>
      <c r="D107" s="169"/>
      <c r="E107" s="169"/>
      <c r="F107" s="169"/>
      <c r="G107" s="21" t="s">
        <v>280</v>
      </c>
      <c r="H107" s="169" t="s">
        <v>273</v>
      </c>
      <c r="I107" s="169"/>
      <c r="J107" s="169"/>
      <c r="K107" s="169"/>
    </row>
    <row r="108" spans="3:11" ht="13.5">
      <c r="C108" s="169"/>
      <c r="D108" s="169"/>
      <c r="E108" s="169"/>
      <c r="F108" s="169"/>
      <c r="H108" s="169"/>
      <c r="I108" s="169"/>
      <c r="J108" s="169"/>
      <c r="K108" s="169"/>
    </row>
    <row r="109" spans="2:11" ht="13.5">
      <c r="B109" s="21" t="s">
        <v>269</v>
      </c>
      <c r="C109" s="169" t="s">
        <v>275</v>
      </c>
      <c r="D109" s="169"/>
      <c r="E109" s="169"/>
      <c r="F109" s="169"/>
      <c r="G109" s="21" t="s">
        <v>269</v>
      </c>
      <c r="H109" s="169" t="s">
        <v>274</v>
      </c>
      <c r="I109" s="169"/>
      <c r="J109" s="169"/>
      <c r="K109" s="169"/>
    </row>
  </sheetData>
  <mergeCells count="200">
    <mergeCell ref="C107:F107"/>
    <mergeCell ref="C108:F108"/>
    <mergeCell ref="C109:F109"/>
    <mergeCell ref="G103:K103"/>
    <mergeCell ref="H104:K104"/>
    <mergeCell ref="H105:K105"/>
    <mergeCell ref="H106:K106"/>
    <mergeCell ref="H107:K107"/>
    <mergeCell ref="H108:K108"/>
    <mergeCell ref="H109:K109"/>
    <mergeCell ref="B103:F103"/>
    <mergeCell ref="C104:F104"/>
    <mergeCell ref="C105:F105"/>
    <mergeCell ref="C106:F106"/>
    <mergeCell ref="P90:P92"/>
    <mergeCell ref="Q10:Q11"/>
    <mergeCell ref="U10:U11"/>
    <mergeCell ref="Q13:Q14"/>
    <mergeCell ref="U13:U14"/>
    <mergeCell ref="Q29:Q30"/>
    <mergeCell ref="U29:U30"/>
    <mergeCell ref="Q35:Q36"/>
    <mergeCell ref="U35:U36"/>
    <mergeCell ref="Q38:Q39"/>
    <mergeCell ref="Q4:Q5"/>
    <mergeCell ref="U4:U5"/>
    <mergeCell ref="Q7:Q8"/>
    <mergeCell ref="U7:U8"/>
    <mergeCell ref="L4:L5"/>
    <mergeCell ref="P4:P5"/>
    <mergeCell ref="B4:B5"/>
    <mergeCell ref="F4:F5"/>
    <mergeCell ref="G4:G5"/>
    <mergeCell ref="K4:K5"/>
    <mergeCell ref="L7:L8"/>
    <mergeCell ref="P7:P8"/>
    <mergeCell ref="B7:B8"/>
    <mergeCell ref="F7:F8"/>
    <mergeCell ref="G7:G8"/>
    <mergeCell ref="K7:K8"/>
    <mergeCell ref="L10:L11"/>
    <mergeCell ref="P10:P11"/>
    <mergeCell ref="B10:B11"/>
    <mergeCell ref="F10:F11"/>
    <mergeCell ref="G10:G11"/>
    <mergeCell ref="K10:K11"/>
    <mergeCell ref="B26:B27"/>
    <mergeCell ref="F26:F27"/>
    <mergeCell ref="L13:L14"/>
    <mergeCell ref="P13:P14"/>
    <mergeCell ref="B13:B14"/>
    <mergeCell ref="F13:F14"/>
    <mergeCell ref="G13:G14"/>
    <mergeCell ref="K13:K14"/>
    <mergeCell ref="G26:G27"/>
    <mergeCell ref="K26:K27"/>
    <mergeCell ref="L26:L27"/>
    <mergeCell ref="P26:P27"/>
    <mergeCell ref="Q26:Q27"/>
    <mergeCell ref="U26:U27"/>
    <mergeCell ref="B29:B30"/>
    <mergeCell ref="F29:F30"/>
    <mergeCell ref="G29:G30"/>
    <mergeCell ref="K29:K30"/>
    <mergeCell ref="L29:L32"/>
    <mergeCell ref="P29:P32"/>
    <mergeCell ref="Q32:Q33"/>
    <mergeCell ref="U32:U33"/>
    <mergeCell ref="L34:L35"/>
    <mergeCell ref="P34:P35"/>
    <mergeCell ref="B38:B39"/>
    <mergeCell ref="F38:F39"/>
    <mergeCell ref="G35:G36"/>
    <mergeCell ref="K35:K36"/>
    <mergeCell ref="B32:B36"/>
    <mergeCell ref="F32:F36"/>
    <mergeCell ref="G32:G33"/>
    <mergeCell ref="K32:K33"/>
    <mergeCell ref="U38:U39"/>
    <mergeCell ref="B41:B42"/>
    <mergeCell ref="F41:F42"/>
    <mergeCell ref="G38:G39"/>
    <mergeCell ref="K38:K39"/>
    <mergeCell ref="L37:L38"/>
    <mergeCell ref="P37:P38"/>
    <mergeCell ref="Q41:Q42"/>
    <mergeCell ref="U41:U42"/>
    <mergeCell ref="L40:L41"/>
    <mergeCell ref="F44:F45"/>
    <mergeCell ref="G41:G42"/>
    <mergeCell ref="K41:K42"/>
    <mergeCell ref="G44:G45"/>
    <mergeCell ref="K44:K45"/>
    <mergeCell ref="Q44:Q45"/>
    <mergeCell ref="U44:U45"/>
    <mergeCell ref="L43:L44"/>
    <mergeCell ref="P43:P44"/>
    <mergeCell ref="P40:P41"/>
    <mergeCell ref="B50:B51"/>
    <mergeCell ref="F50:F51"/>
    <mergeCell ref="G47:G48"/>
    <mergeCell ref="K47:K48"/>
    <mergeCell ref="B47:B48"/>
    <mergeCell ref="F47:F48"/>
    <mergeCell ref="L49:L50"/>
    <mergeCell ref="P49:P50"/>
    <mergeCell ref="B44:B45"/>
    <mergeCell ref="Q47:Q48"/>
    <mergeCell ref="U47:U48"/>
    <mergeCell ref="L46:L47"/>
    <mergeCell ref="P46:P47"/>
    <mergeCell ref="G70:G71"/>
    <mergeCell ref="K70:K71"/>
    <mergeCell ref="L70:L71"/>
    <mergeCell ref="P70:P71"/>
    <mergeCell ref="B55:B56"/>
    <mergeCell ref="F55:F56"/>
    <mergeCell ref="B70:B71"/>
    <mergeCell ref="F70:F71"/>
    <mergeCell ref="B58:B59"/>
    <mergeCell ref="F58:F59"/>
    <mergeCell ref="B64:B65"/>
    <mergeCell ref="F64:F65"/>
    <mergeCell ref="G55:G56"/>
    <mergeCell ref="K55:K56"/>
    <mergeCell ref="Q55:Q56"/>
    <mergeCell ref="U55:U56"/>
    <mergeCell ref="L55:L56"/>
    <mergeCell ref="P55:P56"/>
    <mergeCell ref="L58:L59"/>
    <mergeCell ref="P58:P59"/>
    <mergeCell ref="G58:G59"/>
    <mergeCell ref="K58:K59"/>
    <mergeCell ref="Q58:Q59"/>
    <mergeCell ref="U58:U59"/>
    <mergeCell ref="B61:B62"/>
    <mergeCell ref="F61:F62"/>
    <mergeCell ref="L61:L62"/>
    <mergeCell ref="P61:P62"/>
    <mergeCell ref="G61:G62"/>
    <mergeCell ref="K61:K62"/>
    <mergeCell ref="Q61:Q62"/>
    <mergeCell ref="U61:U62"/>
    <mergeCell ref="L64:L65"/>
    <mergeCell ref="P64:P65"/>
    <mergeCell ref="G64:G65"/>
    <mergeCell ref="K64:K65"/>
    <mergeCell ref="Q64:Q65"/>
    <mergeCell ref="U64:U65"/>
    <mergeCell ref="Q70:Q71"/>
    <mergeCell ref="U70:U71"/>
    <mergeCell ref="B73:B74"/>
    <mergeCell ref="F73:F74"/>
    <mergeCell ref="G73:G74"/>
    <mergeCell ref="K73:K74"/>
    <mergeCell ref="L73:L74"/>
    <mergeCell ref="P73:P74"/>
    <mergeCell ref="Q73:Q74"/>
    <mergeCell ref="U73:U74"/>
    <mergeCell ref="P85:P86"/>
    <mergeCell ref="B79:B80"/>
    <mergeCell ref="F79:F80"/>
    <mergeCell ref="G79:G80"/>
    <mergeCell ref="K79:K80"/>
    <mergeCell ref="L79:L80"/>
    <mergeCell ref="B85:B86"/>
    <mergeCell ref="F85:F86"/>
    <mergeCell ref="L85:L86"/>
    <mergeCell ref="Q96:Q97"/>
    <mergeCell ref="U96:U97"/>
    <mergeCell ref="G96:G97"/>
    <mergeCell ref="K96:K97"/>
    <mergeCell ref="L96:L97"/>
    <mergeCell ref="P96:P97"/>
    <mergeCell ref="Q79:Q80"/>
    <mergeCell ref="U79:U80"/>
    <mergeCell ref="B16:B17"/>
    <mergeCell ref="F16:F17"/>
    <mergeCell ref="G16:G19"/>
    <mergeCell ref="K16:K19"/>
    <mergeCell ref="B19:B20"/>
    <mergeCell ref="F19:F20"/>
    <mergeCell ref="L16:L17"/>
    <mergeCell ref="G21:G22"/>
    <mergeCell ref="P16:P17"/>
    <mergeCell ref="L19:L20"/>
    <mergeCell ref="P19:P20"/>
    <mergeCell ref="B94:E94"/>
    <mergeCell ref="L94:O94"/>
    <mergeCell ref="P79:P80"/>
    <mergeCell ref="B90:B91"/>
    <mergeCell ref="F90:F91"/>
    <mergeCell ref="L90:L92"/>
    <mergeCell ref="K21:K22"/>
    <mergeCell ref="B96:B97"/>
    <mergeCell ref="F96:F97"/>
    <mergeCell ref="L99:L100"/>
    <mergeCell ref="P99:P100"/>
    <mergeCell ref="B99:B100"/>
    <mergeCell ref="F99:F100"/>
  </mergeCells>
  <printOptions/>
  <pageMargins left="0.3" right="0.28" top="0.83" bottom="1.52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allgreen</cp:lastModifiedBy>
  <cp:lastPrinted>2010-05-13T06:32:36Z</cp:lastPrinted>
  <dcterms:created xsi:type="dcterms:W3CDTF">1997-01-08T22:48:59Z</dcterms:created>
  <dcterms:modified xsi:type="dcterms:W3CDTF">2010-06-06T08:12:08Z</dcterms:modified>
  <cp:category/>
  <cp:version/>
  <cp:contentType/>
  <cp:contentStatus/>
</cp:coreProperties>
</file>